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omersetcc.sharepoint.com/sites/FSTSTPCCTS/Surveys/Precept Survey/2026/"/>
    </mc:Choice>
  </mc:AlternateContent>
  <xr:revisionPtr revIDLastSave="202" documentId="13_ncr:1_{5D56C971-ADE2-48EC-960F-83515B638F52}" xr6:coauthVersionLast="47" xr6:coauthVersionMax="47" xr10:uidLastSave="{C058C95B-73DA-4E4F-A35E-C91D443DF1B9}"/>
  <bookViews>
    <workbookView xWindow="-120" yWindow="-120" windowWidth="38640" windowHeight="21120" xr2:uid="{00000000-000D-0000-FFFF-FFFF00000000}"/>
  </bookViews>
  <sheets>
    <sheet name="Results" sheetId="3" r:id="rId1"/>
    <sheet name="Council Tax" sheetId="5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8" i="3" l="1"/>
  <c r="Q46" i="5"/>
  <c r="G45" i="5"/>
  <c r="G44" i="5"/>
  <c r="Q43" i="5"/>
  <c r="G43" i="5"/>
  <c r="G42" i="5"/>
  <c r="Q41" i="5"/>
  <c r="G41" i="5"/>
  <c r="G40" i="5"/>
  <c r="Q39" i="5"/>
  <c r="G39" i="5"/>
  <c r="G38" i="5"/>
  <c r="Q37" i="5"/>
  <c r="G37" i="5"/>
  <c r="G36" i="5"/>
  <c r="Q35" i="5"/>
  <c r="G35" i="5"/>
  <c r="G34" i="5"/>
  <c r="Q33" i="5"/>
  <c r="G33" i="5"/>
  <c r="G32" i="5"/>
  <c r="Q31" i="5"/>
  <c r="G31" i="5"/>
  <c r="G30" i="5"/>
  <c r="I30" i="5" s="1"/>
  <c r="I29" i="5"/>
  <c r="G29" i="5"/>
  <c r="Q28" i="5"/>
  <c r="G28" i="5"/>
  <c r="J28" i="5" s="1"/>
  <c r="G27" i="5"/>
  <c r="Q26" i="5"/>
  <c r="G25" i="5"/>
  <c r="J25" i="5" s="1"/>
  <c r="G24" i="5"/>
  <c r="Q23" i="5"/>
  <c r="G23" i="5"/>
  <c r="J23" i="5" s="1"/>
  <c r="G22" i="5"/>
  <c r="I21" i="5"/>
  <c r="G21" i="5"/>
  <c r="J21" i="5"/>
  <c r="Q20" i="5"/>
  <c r="Q19" i="5"/>
  <c r="G19" i="5"/>
  <c r="J19" i="5" s="1"/>
  <c r="G18" i="5"/>
  <c r="I17" i="5"/>
  <c r="G17" i="5"/>
  <c r="J17" i="5"/>
  <c r="Q16" i="5"/>
  <c r="Q15" i="5"/>
  <c r="G15" i="5"/>
  <c r="J15" i="5" s="1"/>
  <c r="G14" i="5"/>
  <c r="Q12" i="5"/>
  <c r="G12" i="5"/>
  <c r="J12" i="5" s="1"/>
  <c r="Q10" i="5"/>
  <c r="S8" i="5"/>
  <c r="Q7" i="5"/>
  <c r="G7" i="5"/>
  <c r="J7" i="5" s="1"/>
  <c r="Q6" i="5"/>
  <c r="G6" i="5"/>
  <c r="J6" i="5" s="1"/>
  <c r="Q5" i="5"/>
  <c r="G5" i="5"/>
  <c r="Q4" i="5"/>
  <c r="G4" i="5"/>
  <c r="S5" i="5" l="1"/>
  <c r="T5" i="5"/>
  <c r="Q9" i="5"/>
  <c r="Q48" i="5" s="1"/>
  <c r="S10" i="5"/>
  <c r="J14" i="5"/>
  <c r="J22" i="5"/>
  <c r="F48" i="5"/>
  <c r="Q11" i="5"/>
  <c r="T11" i="5" s="1"/>
  <c r="S12" i="5"/>
  <c r="Q14" i="5"/>
  <c r="J16" i="5"/>
  <c r="Q18" i="5"/>
  <c r="S18" i="5" s="1"/>
  <c r="Q22" i="5"/>
  <c r="J24" i="5"/>
  <c r="Q24" i="5"/>
  <c r="S24" i="5" s="1"/>
  <c r="I25" i="5"/>
  <c r="Q27" i="5"/>
  <c r="J29" i="5"/>
  <c r="Q30" i="5"/>
  <c r="T30" i="5" s="1"/>
  <c r="Q32" i="5"/>
  <c r="Q34" i="5"/>
  <c r="Q36" i="5"/>
  <c r="Q38" i="5"/>
  <c r="T38" i="5" s="1"/>
  <c r="Q40" i="5"/>
  <c r="Q42" i="5"/>
  <c r="Q44" i="5"/>
  <c r="J18" i="5"/>
  <c r="Q25" i="5"/>
  <c r="I7" i="5"/>
  <c r="G10" i="5"/>
  <c r="J10" i="5" s="1"/>
  <c r="Q13" i="5"/>
  <c r="T13" i="5" s="1"/>
  <c r="I14" i="5"/>
  <c r="G16" i="5"/>
  <c r="I16" i="5" s="1"/>
  <c r="Q17" i="5"/>
  <c r="S17" i="5" s="1"/>
  <c r="I18" i="5"/>
  <c r="G20" i="5"/>
  <c r="I20" i="5" s="1"/>
  <c r="Q21" i="5"/>
  <c r="I22" i="5"/>
  <c r="G26" i="5"/>
  <c r="I26" i="5" s="1"/>
  <c r="Q29" i="5"/>
  <c r="Q45" i="5"/>
  <c r="G46" i="5"/>
  <c r="T17" i="5"/>
  <c r="S7" i="5"/>
  <c r="T7" i="5"/>
  <c r="J5" i="5"/>
  <c r="I5" i="5"/>
  <c r="T21" i="5"/>
  <c r="S21" i="5"/>
  <c r="S6" i="5"/>
  <c r="T6" i="5"/>
  <c r="S9" i="5"/>
  <c r="I4" i="5"/>
  <c r="J4" i="5"/>
  <c r="T14" i="5"/>
  <c r="S14" i="5"/>
  <c r="T22" i="5"/>
  <c r="S22" i="5"/>
  <c r="T16" i="5"/>
  <c r="S16" i="5"/>
  <c r="T24" i="5"/>
  <c r="J31" i="5"/>
  <c r="I31" i="5"/>
  <c r="T31" i="5"/>
  <c r="S31" i="5"/>
  <c r="J33" i="5"/>
  <c r="I33" i="5"/>
  <c r="T33" i="5"/>
  <c r="S33" i="5"/>
  <c r="J35" i="5"/>
  <c r="I35" i="5"/>
  <c r="T35" i="5"/>
  <c r="S35" i="5"/>
  <c r="J37" i="5"/>
  <c r="I37" i="5"/>
  <c r="T37" i="5"/>
  <c r="S37" i="5"/>
  <c r="J39" i="5"/>
  <c r="I39" i="5"/>
  <c r="T39" i="5"/>
  <c r="S39" i="5"/>
  <c r="J41" i="5"/>
  <c r="I41" i="5"/>
  <c r="T41" i="5"/>
  <c r="S41" i="5"/>
  <c r="J43" i="5"/>
  <c r="I43" i="5"/>
  <c r="T43" i="5"/>
  <c r="S43" i="5"/>
  <c r="J45" i="5"/>
  <c r="I45" i="5"/>
  <c r="S4" i="5"/>
  <c r="P48" i="5"/>
  <c r="T20" i="5"/>
  <c r="S20" i="5"/>
  <c r="T25" i="5"/>
  <c r="S25" i="5"/>
  <c r="T29" i="5"/>
  <c r="S29" i="5"/>
  <c r="T45" i="5"/>
  <c r="S45" i="5"/>
  <c r="J46" i="5"/>
  <c r="I46" i="5"/>
  <c r="N48" i="5"/>
  <c r="T4" i="5"/>
  <c r="I6" i="5"/>
  <c r="J27" i="5"/>
  <c r="T28" i="5"/>
  <c r="S28" i="5"/>
  <c r="G9" i="5"/>
  <c r="I10" i="5"/>
  <c r="G11" i="5"/>
  <c r="I12" i="5"/>
  <c r="G13" i="5"/>
  <c r="I15" i="5"/>
  <c r="I19" i="5"/>
  <c r="I23" i="5"/>
  <c r="T23" i="5"/>
  <c r="S23" i="5"/>
  <c r="I24" i="5"/>
  <c r="T27" i="5"/>
  <c r="S27" i="5"/>
  <c r="I28" i="5"/>
  <c r="J30" i="5"/>
  <c r="T46" i="5"/>
  <c r="S46" i="5"/>
  <c r="D48" i="5"/>
  <c r="T10" i="5"/>
  <c r="T12" i="5"/>
  <c r="T15" i="5"/>
  <c r="S15" i="5"/>
  <c r="T19" i="5"/>
  <c r="S19" i="5"/>
  <c r="T26" i="5"/>
  <c r="S26" i="5"/>
  <c r="I27" i="5"/>
  <c r="S30" i="5"/>
  <c r="J32" i="5"/>
  <c r="I32" i="5"/>
  <c r="T32" i="5"/>
  <c r="S32" i="5"/>
  <c r="J34" i="5"/>
  <c r="I34" i="5"/>
  <c r="T34" i="5"/>
  <c r="S34" i="5"/>
  <c r="J36" i="5"/>
  <c r="I36" i="5"/>
  <c r="T36" i="5"/>
  <c r="S36" i="5"/>
  <c r="J38" i="5"/>
  <c r="I38" i="5"/>
  <c r="S38" i="5"/>
  <c r="J40" i="5"/>
  <c r="I40" i="5"/>
  <c r="T40" i="5"/>
  <c r="S40" i="5"/>
  <c r="J42" i="5"/>
  <c r="I42" i="5"/>
  <c r="T42" i="5"/>
  <c r="S42" i="5"/>
  <c r="J44" i="5"/>
  <c r="I44" i="5"/>
  <c r="T44" i="5"/>
  <c r="S44" i="5"/>
  <c r="S11" i="5" l="1"/>
  <c r="S13" i="5"/>
  <c r="J26" i="5"/>
  <c r="T18" i="5"/>
  <c r="T9" i="5"/>
  <c r="J20" i="5"/>
  <c r="S48" i="5"/>
  <c r="J13" i="5"/>
  <c r="I13" i="5"/>
  <c r="J9" i="5"/>
  <c r="I9" i="5"/>
  <c r="I48" i="5" s="1"/>
  <c r="G48" i="5"/>
  <c r="I11" i="5"/>
  <c r="J11" i="5"/>
  <c r="T48" i="5"/>
  <c r="O48" i="5"/>
  <c r="J48" i="5" l="1"/>
  <c r="E48" i="5"/>
</calcChain>
</file>

<file path=xl/sharedStrings.xml><?xml version="1.0" encoding="utf-8"?>
<sst xmlns="http://schemas.openxmlformats.org/spreadsheetml/2006/main" count="107" uniqueCount="61">
  <si>
    <t>Avon &amp; Somerset</t>
  </si>
  <si>
    <t>Bedfordshire</t>
  </si>
  <si>
    <t>Cambridgeshire</t>
  </si>
  <si>
    <t>Cheshire</t>
  </si>
  <si>
    <t>City of London</t>
  </si>
  <si>
    <t>Cleveland</t>
  </si>
  <si>
    <t>Cumbria</t>
  </si>
  <si>
    <t>Derbyshire</t>
  </si>
  <si>
    <t>Devon &amp; Cornwall</t>
  </si>
  <si>
    <t>Dorset</t>
  </si>
  <si>
    <t>Durham</t>
  </si>
  <si>
    <t>Dyfed-Powys</t>
  </si>
  <si>
    <t>Essex</t>
  </si>
  <si>
    <t>Gloucestershire</t>
  </si>
  <si>
    <t>Greater Manchester</t>
  </si>
  <si>
    <t>Gwent</t>
  </si>
  <si>
    <t>Hampshire</t>
  </si>
  <si>
    <t>Hertfordshire</t>
  </si>
  <si>
    <t>Humberside</t>
  </si>
  <si>
    <t>Kent</t>
  </si>
  <si>
    <t>Lancashire</t>
  </si>
  <si>
    <t>Leicestershire</t>
  </si>
  <si>
    <t>Lincolnshire</t>
  </si>
  <si>
    <t>Merseyside</t>
  </si>
  <si>
    <t>MOPAC</t>
  </si>
  <si>
    <t>Norfolk</t>
  </si>
  <si>
    <t>North Wales</t>
  </si>
  <si>
    <t>North Yorkshire</t>
  </si>
  <si>
    <t>Northamptonshire</t>
  </si>
  <si>
    <t>Northumbria</t>
  </si>
  <si>
    <t>Nottinghamshire</t>
  </si>
  <si>
    <t>South Wales</t>
  </si>
  <si>
    <t>South Yorkshire</t>
  </si>
  <si>
    <t>Staffordshire</t>
  </si>
  <si>
    <t>Suffolk</t>
  </si>
  <si>
    <t>Surrey</t>
  </si>
  <si>
    <t>Sussex</t>
  </si>
  <si>
    <t>Thames Valley</t>
  </si>
  <si>
    <t>Warwickshire</t>
  </si>
  <si>
    <t>West Mercia</t>
  </si>
  <si>
    <t>West Midlands</t>
  </si>
  <si>
    <t>West Yorkshire</t>
  </si>
  <si>
    <t>Wiltshire</t>
  </si>
  <si>
    <t xml:space="preserve">Force </t>
  </si>
  <si>
    <t>By How much is your force increasing council tax?</t>
  </si>
  <si>
    <t>£</t>
  </si>
  <si>
    <t>%</t>
  </si>
  <si>
    <t>Increase in Precept</t>
  </si>
  <si>
    <t>2019-20
Income from council tax</t>
  </si>
  <si>
    <t xml:space="preserve">2020-21 Precept </t>
  </si>
  <si>
    <t>2020-21 Actual Tax base</t>
  </si>
  <si>
    <t>2020-21
Assumed Income</t>
  </si>
  <si>
    <t>Increase in income</t>
  </si>
  <si>
    <t>2020-21
Income from council tax</t>
  </si>
  <si>
    <t>2021-22 Precept Assuming all increase by £15</t>
  </si>
  <si>
    <t>2021-22 Assumed Taxbase</t>
  </si>
  <si>
    <t>2021-22
Assumed Income</t>
  </si>
  <si>
    <t>TOTAL</t>
  </si>
  <si>
    <t>Band D Precept</t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</si>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</sst>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&quot;£&quot;* #,##0_-;\-&quot;£&quot;* #,##0_-;_-&quot;£&quot;* &quot;-&quot;??_-;_-@_-"/>
    <numFmt numFmtId="166" formatCode="_-[$£-809]* #,##0.00_-;\-[$£-809]* #,##0.00_-;_-[$£-809]* &quot;-&quot;??_-;_-@_-"/>
    <numFmt numFmtId="167" formatCode="0.0%"/>
    <numFmt numFmtId="168" formatCode="&quot;£&quot;#,##0.00"/>
    <numFmt numFmtId="169" formatCode="0.00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theme="1"/>
      <name val="Aptos"/>
      <family val="2"/>
    </font>
    <font>
      <i/>
      <sz val="11"/>
      <color rgb="FF000000"/>
      <name val="Calibri"/>
      <family val="2"/>
    </font>
    <font>
      <i/>
      <sz val="11"/>
      <color theme="1"/>
      <name val="Calibri"/>
      <family val="2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2" fillId="0" borderId="0" xfId="0" applyFont="1"/>
    <xf numFmtId="164" fontId="0" fillId="0" borderId="0" xfId="2" applyNumberFormat="1" applyFont="1" applyBorder="1"/>
    <xf numFmtId="0" fontId="0" fillId="0" borderId="14" xfId="0" applyBorder="1"/>
    <xf numFmtId="10" fontId="0" fillId="0" borderId="0" xfId="1" applyNumberFormat="1" applyFont="1" applyFill="1" applyBorder="1" applyAlignment="1"/>
    <xf numFmtId="10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6" xfId="0" applyBorder="1"/>
    <xf numFmtId="0" fontId="4" fillId="0" borderId="0" xfId="0" applyFont="1"/>
    <xf numFmtId="0" fontId="0" fillId="0" borderId="4" xfId="0" applyBorder="1"/>
    <xf numFmtId="0" fontId="0" fillId="3" borderId="4" xfId="0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5" xfId="0" applyBorder="1"/>
    <xf numFmtId="165" fontId="0" fillId="0" borderId="15" xfId="3" applyNumberFormat="1" applyFont="1" applyBorder="1"/>
    <xf numFmtId="166" fontId="0" fillId="0" borderId="10" xfId="0" applyNumberFormat="1" applyBorder="1"/>
    <xf numFmtId="165" fontId="0" fillId="0" borderId="12" xfId="3" applyNumberFormat="1" applyFont="1" applyBorder="1"/>
    <xf numFmtId="165" fontId="0" fillId="0" borderId="1" xfId="0" applyNumberFormat="1" applyBorder="1"/>
    <xf numFmtId="9" fontId="0" fillId="0" borderId="6" xfId="1" applyFont="1" applyBorder="1"/>
    <xf numFmtId="165" fontId="0" fillId="0" borderId="1" xfId="3" applyNumberFormat="1" applyFont="1" applyBorder="1"/>
    <xf numFmtId="166" fontId="0" fillId="0" borderId="0" xfId="0" applyNumberFormat="1"/>
    <xf numFmtId="167" fontId="0" fillId="0" borderId="6" xfId="1" applyNumberFormat="1" applyFont="1" applyBorder="1"/>
    <xf numFmtId="166" fontId="0" fillId="0" borderId="1" xfId="0" applyNumberFormat="1" applyBorder="1"/>
    <xf numFmtId="165" fontId="0" fillId="0" borderId="6" xfId="3" applyNumberFormat="1" applyFont="1" applyBorder="1"/>
    <xf numFmtId="165" fontId="0" fillId="0" borderId="14" xfId="3" applyNumberFormat="1" applyFont="1" applyBorder="1"/>
    <xf numFmtId="166" fontId="0" fillId="0" borderId="13" xfId="0" applyNumberFormat="1" applyBorder="1"/>
    <xf numFmtId="164" fontId="0" fillId="0" borderId="3" xfId="2" applyNumberFormat="1" applyFont="1" applyBorder="1"/>
    <xf numFmtId="165" fontId="0" fillId="0" borderId="7" xfId="3" applyNumberFormat="1" applyFont="1" applyBorder="1"/>
    <xf numFmtId="165" fontId="0" fillId="0" borderId="13" xfId="0" applyNumberFormat="1" applyBorder="1"/>
    <xf numFmtId="167" fontId="0" fillId="0" borderId="7" xfId="1" applyNumberFormat="1" applyFont="1" applyBorder="1"/>
    <xf numFmtId="167" fontId="0" fillId="0" borderId="0" xfId="1" applyNumberFormat="1" applyFont="1"/>
    <xf numFmtId="0" fontId="2" fillId="0" borderId="2" xfId="0" applyFont="1" applyBorder="1"/>
    <xf numFmtId="165" fontId="2" fillId="0" borderId="2" xfId="0" applyNumberFormat="1" applyFont="1" applyBorder="1"/>
    <xf numFmtId="44" fontId="0" fillId="0" borderId="8" xfId="3" applyFont="1" applyBorder="1"/>
    <xf numFmtId="164" fontId="2" fillId="0" borderId="9" xfId="0" applyNumberFormat="1" applyFont="1" applyBorder="1"/>
    <xf numFmtId="165" fontId="0" fillId="0" borderId="5" xfId="0" applyNumberFormat="1" applyBorder="1"/>
    <xf numFmtId="165" fontId="0" fillId="0" borderId="8" xfId="0" applyNumberFormat="1" applyBorder="1"/>
    <xf numFmtId="167" fontId="0" fillId="0" borderId="5" xfId="1" applyNumberFormat="1" applyFont="1" applyBorder="1"/>
    <xf numFmtId="2" fontId="0" fillId="0" borderId="0" xfId="1" applyNumberFormat="1" applyFont="1" applyFill="1" applyBorder="1" applyAlignment="1"/>
    <xf numFmtId="0" fontId="0" fillId="0" borderId="8" xfId="0" applyBorder="1"/>
    <xf numFmtId="9" fontId="0" fillId="0" borderId="8" xfId="1" applyFont="1" applyBorder="1"/>
    <xf numFmtId="0" fontId="2" fillId="2" borderId="4" xfId="0" applyFont="1" applyFill="1" applyBorder="1"/>
    <xf numFmtId="10" fontId="6" fillId="0" borderId="2" xfId="0" applyNumberFormat="1" applyFont="1" applyBorder="1" applyAlignment="1">
      <alignment vertical="center" wrapText="1"/>
    </xf>
    <xf numFmtId="10" fontId="5" fillId="0" borderId="2" xfId="0" applyNumberFormat="1" applyFont="1" applyBorder="1" applyAlignment="1">
      <alignment vertical="center"/>
    </xf>
    <xf numFmtId="10" fontId="6" fillId="0" borderId="2" xfId="0" applyNumberFormat="1" applyFont="1" applyBorder="1" applyAlignment="1">
      <alignment vertical="center"/>
    </xf>
    <xf numFmtId="10" fontId="8" fillId="0" borderId="2" xfId="1" applyNumberFormat="1" applyFont="1" applyFill="1" applyBorder="1" applyAlignment="1"/>
    <xf numFmtId="10" fontId="8" fillId="0" borderId="2" xfId="1" applyNumberFormat="1" applyFont="1" applyBorder="1"/>
    <xf numFmtId="168" fontId="5" fillId="0" borderId="2" xfId="0" applyNumberFormat="1" applyFont="1" applyBorder="1" applyAlignment="1">
      <alignment vertical="center"/>
    </xf>
    <xf numFmtId="168" fontId="8" fillId="0" borderId="2" xfId="0" applyNumberFormat="1" applyFont="1" applyBorder="1"/>
    <xf numFmtId="168" fontId="6" fillId="0" borderId="2" xfId="0" applyNumberFormat="1" applyFont="1" applyBorder="1" applyAlignment="1">
      <alignment vertical="center" wrapText="1"/>
    </xf>
    <xf numFmtId="168" fontId="5" fillId="0" borderId="2" xfId="0" applyNumberFormat="1" applyFont="1" applyBorder="1" applyAlignment="1">
      <alignment horizontal="right" vertical="center"/>
    </xf>
    <xf numFmtId="168" fontId="7" fillId="0" borderId="2" xfId="0" applyNumberFormat="1" applyFont="1" applyBorder="1" applyAlignment="1">
      <alignment vertical="center"/>
    </xf>
    <xf numFmtId="167" fontId="0" fillId="0" borderId="0" xfId="1" applyNumberFormat="1" applyFont="1" applyFill="1" applyBorder="1" applyAlignment="1"/>
    <xf numFmtId="9" fontId="0" fillId="0" borderId="0" xfId="1" applyFont="1" applyFill="1" applyBorder="1" applyAlignment="1"/>
    <xf numFmtId="169" fontId="0" fillId="0" borderId="0" xfId="1" applyNumberFormat="1" applyFont="1" applyFill="1" applyBorder="1" applyAlignment="1"/>
    <xf numFmtId="0" fontId="3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8" fontId="0" fillId="0" borderId="0" xfId="0" applyNumberFormat="1"/>
    <xf numFmtId="0" fontId="0" fillId="4" borderId="8" xfId="0" applyFill="1" applyBorder="1"/>
    <xf numFmtId="168" fontId="8" fillId="5" borderId="2" xfId="0" applyNumberFormat="1" applyFont="1" applyFill="1" applyBorder="1"/>
    <xf numFmtId="168" fontId="5" fillId="5" borderId="2" xfId="0" applyNumberFormat="1" applyFont="1" applyFill="1" applyBorder="1" applyAlignment="1">
      <alignment vertical="center"/>
    </xf>
  </cellXfs>
  <cellStyles count="4">
    <cellStyle name="Comma" xfId="2" builtinId="3"/>
    <cellStyle name="Currency" xfId="3" builtinId="4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D49"/>
  <sheetViews>
    <sheetView tabSelected="1" topLeftCell="A3" zoomScale="130" zoomScaleNormal="130" workbookViewId="0">
      <selection activeCell="C5" activeCellId="5" sqref="C34 C23 C18 C16 C8 C5"/>
    </sheetView>
  </sheetViews>
  <sheetFormatPr defaultRowHeight="15" x14ac:dyDescent="0.25"/>
  <cols>
    <col min="2" max="2" width="30.5703125" bestFit="1" customWidth="1"/>
    <col min="3" max="3" width="29.140625" customWidth="1"/>
    <col min="4" max="4" width="25.5703125" customWidth="1"/>
    <col min="5" max="5" width="14.5703125" bestFit="1" customWidth="1"/>
    <col min="7" max="7" width="10.140625" bestFit="1" customWidth="1"/>
    <col min="9" max="9" width="18.5703125" customWidth="1"/>
  </cols>
  <sheetData>
    <row r="2" spans="2:30" ht="15" customHeight="1" x14ac:dyDescent="0.25">
      <c r="B2" s="57" t="s">
        <v>43</v>
      </c>
      <c r="C2" s="58" t="s">
        <v>44</v>
      </c>
      <c r="D2" s="58"/>
      <c r="E2" s="58" t="s">
        <v>58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</row>
    <row r="3" spans="2:30" ht="91.5" customHeight="1" x14ac:dyDescent="0.25">
      <c r="B3" s="57"/>
      <c r="C3" s="58"/>
      <c r="D3" s="58"/>
      <c r="E3" s="58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7"/>
      <c r="AC3" s="7"/>
      <c r="AD3" s="7"/>
    </row>
    <row r="4" spans="2:30" x14ac:dyDescent="0.25">
      <c r="B4" s="57"/>
      <c r="C4" s="43" t="s">
        <v>45</v>
      </c>
      <c r="D4" s="43" t="s">
        <v>46</v>
      </c>
      <c r="E4" s="43" t="s">
        <v>45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2:30" x14ac:dyDescent="0.25">
      <c r="B5" s="41" t="s">
        <v>0</v>
      </c>
      <c r="C5" s="49">
        <v>15</v>
      </c>
      <c r="D5" s="47">
        <v>5.0999999999999997E-2</v>
      </c>
      <c r="E5" s="49">
        <v>308.2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2:30" x14ac:dyDescent="0.25">
      <c r="B6" s="42" t="s">
        <v>1</v>
      </c>
      <c r="C6" s="63">
        <v>18.5</v>
      </c>
      <c r="D6" s="48">
        <v>6.6299999999999998E-2</v>
      </c>
      <c r="E6" s="50">
        <v>297.58999999999997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2:30" x14ac:dyDescent="0.25">
      <c r="B7" s="41" t="s">
        <v>2</v>
      </c>
      <c r="C7" s="49">
        <v>14.94</v>
      </c>
      <c r="D7" s="47">
        <v>0.05</v>
      </c>
      <c r="E7" s="49">
        <v>314.37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2:30" x14ac:dyDescent="0.25">
      <c r="B8" s="41" t="s">
        <v>3</v>
      </c>
      <c r="C8" s="64">
        <v>18.5</v>
      </c>
      <c r="D8" s="47">
        <v>6.6799999999999998E-2</v>
      </c>
      <c r="E8" s="49">
        <v>295.44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2:30" x14ac:dyDescent="0.25">
      <c r="B9" s="41" t="s">
        <v>4</v>
      </c>
      <c r="C9" s="50" t="s">
        <v>60</v>
      </c>
      <c r="D9" s="48" t="s">
        <v>60</v>
      </c>
      <c r="E9" s="50" t="s">
        <v>60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2:30" x14ac:dyDescent="0.25">
      <c r="B10" s="41" t="s">
        <v>5</v>
      </c>
      <c r="C10" s="51">
        <v>15</v>
      </c>
      <c r="D10" s="44">
        <v>4.7199999999999999E-2</v>
      </c>
      <c r="E10" s="51">
        <v>332.73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2:30" x14ac:dyDescent="0.25">
      <c r="B11" s="41" t="s">
        <v>6</v>
      </c>
      <c r="C11" s="51">
        <v>14.94</v>
      </c>
      <c r="D11" s="44">
        <v>4.6100000000000002E-2</v>
      </c>
      <c r="E11" s="51">
        <v>338.94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2:30" x14ac:dyDescent="0.25">
      <c r="B12" s="41" t="s">
        <v>7</v>
      </c>
      <c r="C12" s="50">
        <v>15</v>
      </c>
      <c r="D12" s="48">
        <v>5.11E-2</v>
      </c>
      <c r="E12" s="51">
        <v>308.60000000000002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2:30" x14ac:dyDescent="0.25">
      <c r="B13" s="41" t="s">
        <v>8</v>
      </c>
      <c r="C13" s="49">
        <v>15</v>
      </c>
      <c r="D13" s="45">
        <v>5.1999999999999998E-2</v>
      </c>
      <c r="E13" s="49">
        <v>303.2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2:30" x14ac:dyDescent="0.25">
      <c r="B14" s="41" t="s">
        <v>9</v>
      </c>
      <c r="C14" s="50">
        <v>15</v>
      </c>
      <c r="D14" s="48">
        <v>4.8800000000000003E-2</v>
      </c>
      <c r="E14" s="50">
        <v>322.58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2:30" x14ac:dyDescent="0.25">
      <c r="B15" s="41" t="s">
        <v>10</v>
      </c>
      <c r="C15" s="63">
        <v>18.5</v>
      </c>
      <c r="D15" s="48">
        <v>5.6000000000000001E-2</v>
      </c>
      <c r="E15" s="50">
        <v>300.74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2:30" x14ac:dyDescent="0.25">
      <c r="B16" s="62" t="s">
        <v>11</v>
      </c>
      <c r="C16" s="49">
        <v>26.95</v>
      </c>
      <c r="D16" s="47">
        <v>7.4700000000000003E-2</v>
      </c>
      <c r="E16" s="49">
        <v>387.63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2:24" x14ac:dyDescent="0.25">
      <c r="B17" s="41" t="s">
        <v>12</v>
      </c>
      <c r="C17" s="50">
        <v>14.94</v>
      </c>
      <c r="D17" s="48">
        <v>5.74E-2</v>
      </c>
      <c r="E17" s="50">
        <v>275.31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2:24" x14ac:dyDescent="0.25">
      <c r="B18" s="41" t="s">
        <v>13</v>
      </c>
      <c r="C18" s="63">
        <v>18.5</v>
      </c>
      <c r="D18" s="48">
        <v>5.74E-2</v>
      </c>
      <c r="E18" s="50">
        <v>340.58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2:24" x14ac:dyDescent="0.25">
      <c r="B19" s="41" t="s">
        <v>14</v>
      </c>
      <c r="C19" s="49">
        <v>15</v>
      </c>
      <c r="D19" s="45">
        <v>5.5500000000000001E-2</v>
      </c>
      <c r="E19" s="49">
        <v>285.3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2:24" x14ac:dyDescent="0.25">
      <c r="B20" s="62" t="s">
        <v>15</v>
      </c>
      <c r="C20" s="50">
        <v>26.22</v>
      </c>
      <c r="D20" s="48">
        <v>6.9500000000000006E-2</v>
      </c>
      <c r="E20" s="50">
        <v>403.53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2:24" x14ac:dyDescent="0.25">
      <c r="B21" s="41" t="s">
        <v>16</v>
      </c>
      <c r="C21" s="49">
        <v>15</v>
      </c>
      <c r="D21" s="47">
        <v>5.45E-2</v>
      </c>
      <c r="E21" s="49">
        <v>290.45999999999998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2:24" x14ac:dyDescent="0.25">
      <c r="B22" s="41" t="s">
        <v>17</v>
      </c>
      <c r="C22" s="49">
        <v>15</v>
      </c>
      <c r="D22" s="47">
        <v>5.6600000000000004E-2</v>
      </c>
      <c r="E22" s="49">
        <v>280</v>
      </c>
      <c r="F22" s="55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2:24" x14ac:dyDescent="0.25">
      <c r="B23" s="41" t="s">
        <v>18</v>
      </c>
      <c r="C23" s="64">
        <v>18.489999999999998</v>
      </c>
      <c r="D23" s="47">
        <v>6.2600000000000003E-2</v>
      </c>
      <c r="E23" s="49">
        <v>313.66000000000003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2:24" x14ac:dyDescent="0.25">
      <c r="B24" s="41" t="s">
        <v>19</v>
      </c>
      <c r="C24" s="49">
        <v>15</v>
      </c>
      <c r="D24" s="47">
        <v>5.5999999999999994E-2</v>
      </c>
      <c r="E24" s="49">
        <v>285.14999999999998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2:24" x14ac:dyDescent="0.25">
      <c r="B25" s="41" t="s">
        <v>20</v>
      </c>
      <c r="C25" s="49">
        <v>15</v>
      </c>
      <c r="D25" s="47">
        <v>5.4100000000000002E-2</v>
      </c>
      <c r="E25" s="49">
        <v>292.39999999999998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2:24" x14ac:dyDescent="0.25">
      <c r="B26" s="41" t="s">
        <v>21</v>
      </c>
      <c r="C26" s="49">
        <v>15</v>
      </c>
      <c r="D26" s="48">
        <v>0.05</v>
      </c>
      <c r="E26" s="50">
        <v>315.23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2:24" x14ac:dyDescent="0.25">
      <c r="B27" s="41" t="s">
        <v>22</v>
      </c>
      <c r="C27" s="50">
        <v>14.94</v>
      </c>
      <c r="D27" s="48">
        <v>4.6899999999999997E-2</v>
      </c>
      <c r="E27" s="50">
        <v>333.09</v>
      </c>
      <c r="F27" s="4"/>
      <c r="G27" s="4"/>
      <c r="H27" s="56"/>
      <c r="I27" s="5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2:24" x14ac:dyDescent="0.25">
      <c r="B28" s="41" t="s">
        <v>23</v>
      </c>
      <c r="C28" s="49">
        <v>15</v>
      </c>
      <c r="D28" s="45">
        <v>5.3800000000000001E-2</v>
      </c>
      <c r="E28" s="49">
        <v>293.97000000000003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2:24" x14ac:dyDescent="0.25">
      <c r="B29" s="41" t="s">
        <v>24</v>
      </c>
      <c r="C29" s="49">
        <v>15</v>
      </c>
      <c r="D29" s="45">
        <v>4.7E-2</v>
      </c>
      <c r="E29" s="49">
        <v>334.13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2:24" x14ac:dyDescent="0.25">
      <c r="B30" s="41" t="s">
        <v>25</v>
      </c>
      <c r="C30" s="50"/>
      <c r="D30" s="48"/>
      <c r="E30" s="50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2:24" x14ac:dyDescent="0.25">
      <c r="B31" s="62" t="s">
        <v>26</v>
      </c>
      <c r="C31" s="52">
        <v>26.1</v>
      </c>
      <c r="D31" s="47">
        <v>7.0099999999999996E-2</v>
      </c>
      <c r="E31" s="52">
        <v>398.25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2:24" x14ac:dyDescent="0.25">
      <c r="B32" s="41" t="s">
        <v>27</v>
      </c>
      <c r="C32" s="49">
        <v>15</v>
      </c>
      <c r="D32" s="45">
        <v>4.6699999999999998E-2</v>
      </c>
      <c r="E32" s="49">
        <v>335.86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2:24" x14ac:dyDescent="0.25">
      <c r="B33" s="41" t="s">
        <v>28</v>
      </c>
      <c r="C33" s="49">
        <v>15</v>
      </c>
      <c r="D33" s="47">
        <v>4.6900000000000004E-2</v>
      </c>
      <c r="E33" s="49">
        <v>335.04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2:24" x14ac:dyDescent="0.25">
      <c r="B34" s="41" t="s">
        <v>29</v>
      </c>
      <c r="C34" s="63">
        <v>18.5</v>
      </c>
      <c r="D34" s="48">
        <v>9.4500000000000001E-2</v>
      </c>
      <c r="E34" s="50">
        <v>214.34</v>
      </c>
      <c r="F34" s="5"/>
      <c r="G34" s="5"/>
      <c r="H34" s="5"/>
      <c r="I34" s="4"/>
      <c r="J34" s="5"/>
      <c r="K34" s="5"/>
      <c r="L34" s="5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2:24" x14ac:dyDescent="0.25">
      <c r="B35" s="41" t="s">
        <v>30</v>
      </c>
      <c r="C35" s="50">
        <v>15</v>
      </c>
      <c r="D35" s="48">
        <v>5.0999999999999997E-2</v>
      </c>
      <c r="E35" s="50">
        <v>311.10000000000002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2:24" x14ac:dyDescent="0.25">
      <c r="B36" s="62" t="s">
        <v>31</v>
      </c>
      <c r="C36" s="53">
        <v>26.47</v>
      </c>
      <c r="D36" s="46">
        <v>6.9900000000000004E-2</v>
      </c>
      <c r="E36" s="50">
        <v>405.14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2:24" x14ac:dyDescent="0.25">
      <c r="B37" s="41" t="s">
        <v>32</v>
      </c>
      <c r="C37" s="53">
        <v>15</v>
      </c>
      <c r="D37" s="46">
        <v>5.6599999999999998E-2</v>
      </c>
      <c r="E37" s="50">
        <v>280.39999999999998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2:24" x14ac:dyDescent="0.25">
      <c r="B38" s="41" t="s">
        <v>33</v>
      </c>
      <c r="C38" s="49">
        <v>15</v>
      </c>
      <c r="D38" s="47">
        <v>5.2199999999999996E-2</v>
      </c>
      <c r="E38" s="50">
        <v>302.57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2:24" x14ac:dyDescent="0.25">
      <c r="B39" s="41" t="s">
        <v>34</v>
      </c>
      <c r="C39" s="50">
        <v>14.94</v>
      </c>
      <c r="D39" s="48">
        <v>5.16E-2</v>
      </c>
      <c r="E39" s="50">
        <v>304.47000000000003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2:24" x14ac:dyDescent="0.25">
      <c r="B40" s="41" t="s">
        <v>35</v>
      </c>
      <c r="C40" s="50">
        <v>15</v>
      </c>
      <c r="D40" s="47">
        <v>4.4400000000000002E-2</v>
      </c>
      <c r="E40" s="50">
        <v>352.57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2:24" x14ac:dyDescent="0.25">
      <c r="B41" s="41" t="s">
        <v>36</v>
      </c>
      <c r="C41" s="49">
        <v>15</v>
      </c>
      <c r="D41" s="47">
        <v>5.62E-2</v>
      </c>
      <c r="E41" s="49">
        <v>281.91000000000003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2:24" x14ac:dyDescent="0.25">
      <c r="B42" s="41" t="s">
        <v>37</v>
      </c>
      <c r="C42" s="49">
        <v>15</v>
      </c>
      <c r="D42" s="45">
        <v>5.2999999999999999E-2</v>
      </c>
      <c r="E42" s="49">
        <v>298.27999999999997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2:24" x14ac:dyDescent="0.25">
      <c r="B43" s="41" t="s">
        <v>38</v>
      </c>
      <c r="C43" s="49">
        <v>15</v>
      </c>
      <c r="D43" s="45">
        <v>4.9399999999999999E-2</v>
      </c>
      <c r="E43" s="49">
        <v>318.70999999999998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2:24" x14ac:dyDescent="0.25">
      <c r="B44" s="41" t="s">
        <v>39</v>
      </c>
      <c r="C44" s="51">
        <v>15</v>
      </c>
      <c r="D44" s="47">
        <v>5.1500000000000004E-2</v>
      </c>
      <c r="E44" s="51">
        <v>306.5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2:24" x14ac:dyDescent="0.25">
      <c r="B45" s="41" t="s">
        <v>40</v>
      </c>
      <c r="C45" s="50">
        <v>15</v>
      </c>
      <c r="D45" s="48">
        <v>6.535947712418301E-2</v>
      </c>
      <c r="E45" s="50">
        <v>244.5</v>
      </c>
      <c r="F45" s="4"/>
      <c r="G45" s="40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2:24" x14ac:dyDescent="0.25">
      <c r="B46" s="41" t="s">
        <v>41</v>
      </c>
      <c r="C46" s="50">
        <v>15</v>
      </c>
      <c r="D46" s="48">
        <v>5.7000000000000002E-2</v>
      </c>
      <c r="E46" s="50">
        <v>278.27999999999997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2:24" x14ac:dyDescent="0.25">
      <c r="B47" s="41" t="s">
        <v>42</v>
      </c>
      <c r="C47" s="50">
        <v>15</v>
      </c>
      <c r="D47" s="48">
        <v>5.2900000000000003E-2</v>
      </c>
      <c r="E47" s="50">
        <v>298.27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2:24" x14ac:dyDescent="0.25">
      <c r="C48" s="61">
        <f>AVERAGE(C31:C47,C10:C29,C5:C8)</f>
        <v>16.620243902439025</v>
      </c>
    </row>
    <row r="49" spans="6:24" x14ac:dyDescent="0.25"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</sheetData>
  <protectedRanges>
    <protectedRange sqref="F34:H34 J34:L34" name="Range1_1"/>
  </protectedRanges>
  <mergeCells count="3">
    <mergeCell ref="B2:B4"/>
    <mergeCell ref="C2:D3"/>
    <mergeCell ref="E2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53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O48" sqref="O48"/>
    </sheetView>
  </sheetViews>
  <sheetFormatPr defaultColWidth="9.140625" defaultRowHeight="15" x14ac:dyDescent="0.25"/>
  <cols>
    <col min="2" max="2" width="18.85546875" bestFit="1" customWidth="1"/>
    <col min="3" max="3" width="4.28515625" customWidth="1"/>
    <col min="4" max="4" width="15.140625" customWidth="1"/>
    <col min="5" max="5" width="15.42578125" customWidth="1"/>
    <col min="6" max="6" width="12.5703125" customWidth="1"/>
    <col min="7" max="7" width="15.7109375" customWidth="1"/>
    <col min="8" max="8" width="3.42578125" customWidth="1"/>
    <col min="9" max="9" width="13.7109375" bestFit="1" customWidth="1"/>
    <col min="11" max="11" width="1.7109375" customWidth="1"/>
    <col min="14" max="14" width="15.28515625" bestFit="1" customWidth="1"/>
    <col min="15" max="15" width="16.28515625" bestFit="1" customWidth="1"/>
    <col min="16" max="16" width="11.5703125" bestFit="1" customWidth="1"/>
    <col min="17" max="17" width="15.28515625" bestFit="1" customWidth="1"/>
    <col min="19" max="19" width="13.7109375" bestFit="1" customWidth="1"/>
    <col min="20" max="20" width="6.140625" bestFit="1" customWidth="1"/>
  </cols>
  <sheetData>
    <row r="1" spans="1:20" x14ac:dyDescent="0.25">
      <c r="A1" s="10" t="s">
        <v>47</v>
      </c>
    </row>
    <row r="2" spans="1:20" ht="45" x14ac:dyDescent="0.25">
      <c r="B2" s="11"/>
      <c r="D2" s="12" t="s">
        <v>48</v>
      </c>
      <c r="E2" s="13" t="s">
        <v>49</v>
      </c>
      <c r="F2" s="13" t="s">
        <v>50</v>
      </c>
      <c r="G2" s="14" t="s">
        <v>51</v>
      </c>
      <c r="I2" s="59" t="s">
        <v>52</v>
      </c>
      <c r="J2" s="60"/>
      <c r="N2" s="12" t="s">
        <v>53</v>
      </c>
      <c r="O2" s="13" t="s">
        <v>54</v>
      </c>
      <c r="P2" s="13" t="s">
        <v>55</v>
      </c>
      <c r="Q2" s="14" t="s">
        <v>56</v>
      </c>
    </row>
    <row r="3" spans="1:20" x14ac:dyDescent="0.25">
      <c r="B3" s="15"/>
      <c r="D3" s="15"/>
      <c r="G3" s="9"/>
      <c r="I3" s="8"/>
      <c r="J3" s="9"/>
      <c r="N3" s="15"/>
      <c r="Q3" s="9"/>
    </row>
    <row r="4" spans="1:20" x14ac:dyDescent="0.25">
      <c r="B4" s="15" t="s">
        <v>0</v>
      </c>
      <c r="D4" s="16">
        <v>123076398.1672</v>
      </c>
      <c r="E4" s="17">
        <v>227.81</v>
      </c>
      <c r="F4" s="2">
        <v>565063.12</v>
      </c>
      <c r="G4" s="18">
        <f>E4*F4</f>
        <v>128727029.3672</v>
      </c>
      <c r="I4" s="19">
        <f>G4-D4</f>
        <v>5650631.200000003</v>
      </c>
      <c r="J4" s="20">
        <f>G4/D4-1</f>
        <v>4.5911574307883063E-2</v>
      </c>
      <c r="N4" s="21">
        <v>130068347.31</v>
      </c>
      <c r="O4" s="22">
        <v>242.81</v>
      </c>
      <c r="P4" s="2">
        <v>577204.70406883897</v>
      </c>
      <c r="Q4" s="18">
        <f>O4*P4</f>
        <v>140151074.19495478</v>
      </c>
      <c r="S4" s="19">
        <f>Q4-N4</f>
        <v>10082726.88495478</v>
      </c>
      <c r="T4" s="23">
        <f>Q4/N4-1</f>
        <v>7.7518682242682768E-2</v>
      </c>
    </row>
    <row r="5" spans="1:20" x14ac:dyDescent="0.25">
      <c r="B5" s="15" t="s">
        <v>1</v>
      </c>
      <c r="D5" s="16">
        <v>43052566.494000003</v>
      </c>
      <c r="E5" s="24">
        <v>212.09</v>
      </c>
      <c r="F5" s="2">
        <v>213036.6</v>
      </c>
      <c r="G5" s="25">
        <f t="shared" ref="G5:G46" si="0">E5*F5</f>
        <v>45182932.494000003</v>
      </c>
      <c r="I5" s="19">
        <f>G5-D5</f>
        <v>2130366</v>
      </c>
      <c r="J5" s="20">
        <f>G5/D5-1</f>
        <v>4.9482903656786537E-2</v>
      </c>
      <c r="N5" s="21">
        <v>46215619.913000003</v>
      </c>
      <c r="O5" s="22">
        <v>227.09</v>
      </c>
      <c r="P5" s="2">
        <v>220292.45081173902</v>
      </c>
      <c r="Q5" s="25">
        <f t="shared" ref="Q5:Q7" si="1">O5*P5</f>
        <v>50026212.654837817</v>
      </c>
      <c r="S5" s="19">
        <f t="shared" ref="S5:S46" si="2">Q5-N5</f>
        <v>3810592.7418378145</v>
      </c>
      <c r="T5" s="23">
        <f t="shared" ref="T5:T46" si="3">Q5/N5-1</f>
        <v>8.2452485739911818E-2</v>
      </c>
    </row>
    <row r="6" spans="1:20" x14ac:dyDescent="0.25">
      <c r="B6" s="15" t="s">
        <v>2</v>
      </c>
      <c r="D6" s="16">
        <v>63383508.899999999</v>
      </c>
      <c r="E6" s="24">
        <v>232.65</v>
      </c>
      <c r="F6" s="2">
        <v>284665</v>
      </c>
      <c r="G6" s="25">
        <f t="shared" si="0"/>
        <v>66227312.25</v>
      </c>
      <c r="I6" s="19">
        <f>G6-D6</f>
        <v>2843803.3500000015</v>
      </c>
      <c r="J6" s="20">
        <f>G6/D6-1</f>
        <v>4.4866612772837433E-2</v>
      </c>
      <c r="N6" s="21">
        <v>67473385.650000006</v>
      </c>
      <c r="O6" s="22">
        <v>247.65</v>
      </c>
      <c r="P6" s="2">
        <v>293197.63951503497</v>
      </c>
      <c r="Q6" s="25">
        <f t="shared" si="1"/>
        <v>72610395.425898418</v>
      </c>
      <c r="S6" s="19">
        <f t="shared" si="2"/>
        <v>5137009.7758984119</v>
      </c>
      <c r="T6" s="23">
        <f t="shared" si="3"/>
        <v>7.6133867100507846E-2</v>
      </c>
    </row>
    <row r="7" spans="1:20" x14ac:dyDescent="0.25">
      <c r="B7" s="15" t="s">
        <v>3</v>
      </c>
      <c r="D7" s="16">
        <v>74988039.541600004</v>
      </c>
      <c r="E7" s="24">
        <v>210.44</v>
      </c>
      <c r="F7" s="2">
        <v>374117.14</v>
      </c>
      <c r="G7" s="25">
        <f t="shared" si="0"/>
        <v>78729210.941599995</v>
      </c>
      <c r="I7" s="19">
        <f>G7-D7</f>
        <v>3741171.3999999911</v>
      </c>
      <c r="J7" s="20">
        <f>G7/D7-1</f>
        <v>4.9890241468768526E-2</v>
      </c>
      <c r="N7" s="21">
        <v>79995428.421599999</v>
      </c>
      <c r="O7" s="22">
        <v>225.44</v>
      </c>
      <c r="P7" s="2">
        <v>384297.80101122969</v>
      </c>
      <c r="Q7" s="25">
        <f t="shared" si="1"/>
        <v>86636096.259971619</v>
      </c>
      <c r="S7" s="19">
        <f t="shared" si="2"/>
        <v>6640667.8383716196</v>
      </c>
      <c r="T7" s="23">
        <f t="shared" si="3"/>
        <v>8.3013091740359313E-2</v>
      </c>
    </row>
    <row r="8" spans="1:20" x14ac:dyDescent="0.25">
      <c r="B8" s="15" t="s">
        <v>4</v>
      </c>
      <c r="D8" s="16">
        <v>0</v>
      </c>
      <c r="E8" s="24" t="s">
        <v>59</v>
      </c>
      <c r="F8" s="2">
        <v>0</v>
      </c>
      <c r="G8" s="25"/>
      <c r="I8" s="19"/>
      <c r="J8" s="20"/>
      <c r="N8" s="21">
        <v>0</v>
      </c>
      <c r="O8" s="22">
        <v>0</v>
      </c>
      <c r="P8" s="2">
        <v>0</v>
      </c>
      <c r="Q8" s="25"/>
      <c r="S8" s="19">
        <f t="shared" si="2"/>
        <v>0</v>
      </c>
      <c r="T8" s="23"/>
    </row>
    <row r="9" spans="1:20" x14ac:dyDescent="0.25">
      <c r="B9" s="15" t="s">
        <v>5</v>
      </c>
      <c r="D9" s="16">
        <v>38435015.697999999</v>
      </c>
      <c r="E9" s="24">
        <v>260.54000000000002</v>
      </c>
      <c r="F9" s="2">
        <v>153408.70000000001</v>
      </c>
      <c r="G9" s="25">
        <f t="shared" si="0"/>
        <v>39969102.698000006</v>
      </c>
      <c r="I9" s="19">
        <f t="shared" ref="I9:I46" si="4">G9-D9</f>
        <v>1534087.0000000075</v>
      </c>
      <c r="J9" s="23">
        <f t="shared" ref="J9:J46" si="5">G9/D9-1</f>
        <v>3.9913786221761116E-2</v>
      </c>
      <c r="N9" s="21">
        <v>40674853.450000003</v>
      </c>
      <c r="O9" s="22">
        <v>275.54000000000002</v>
      </c>
      <c r="P9" s="2">
        <v>157827.47624133588</v>
      </c>
      <c r="Q9" s="25">
        <f t="shared" ref="Q9:Q46" si="6">O9*P9</f>
        <v>43487782.803537689</v>
      </c>
      <c r="S9" s="19">
        <f t="shared" si="2"/>
        <v>2812929.3535376862</v>
      </c>
      <c r="T9" s="23">
        <f t="shared" si="3"/>
        <v>6.915647174968953E-2</v>
      </c>
    </row>
    <row r="10" spans="1:20" x14ac:dyDescent="0.25">
      <c r="B10" s="15" t="s">
        <v>6</v>
      </c>
      <c r="D10" s="16">
        <v>43820478.9036</v>
      </c>
      <c r="E10" s="24">
        <v>265.58999999999997</v>
      </c>
      <c r="F10" s="2">
        <v>170720.27</v>
      </c>
      <c r="G10" s="25">
        <f t="shared" si="0"/>
        <v>45341596.509299994</v>
      </c>
      <c r="I10" s="19">
        <f t="shared" si="4"/>
        <v>1521117.6056999937</v>
      </c>
      <c r="J10" s="23">
        <f t="shared" si="5"/>
        <v>3.4712482468443051E-2</v>
      </c>
      <c r="N10" s="21">
        <v>45786733.316999994</v>
      </c>
      <c r="O10" s="22">
        <v>280.58999999999997</v>
      </c>
      <c r="P10" s="2">
        <v>174284.58015497436</v>
      </c>
      <c r="Q10" s="25">
        <f t="shared" si="6"/>
        <v>48902510.345684253</v>
      </c>
      <c r="S10" s="19">
        <f t="shared" si="2"/>
        <v>3115777.0286842585</v>
      </c>
      <c r="T10" s="23">
        <f t="shared" si="3"/>
        <v>6.8049777805996303E-2</v>
      </c>
    </row>
    <row r="11" spans="1:20" x14ac:dyDescent="0.25">
      <c r="B11" s="15" t="s">
        <v>7</v>
      </c>
      <c r="D11" s="16">
        <v>68432625.659999996</v>
      </c>
      <c r="E11" s="24">
        <v>226.6</v>
      </c>
      <c r="F11" s="2">
        <v>315940.09999999998</v>
      </c>
      <c r="G11" s="25">
        <f t="shared" si="0"/>
        <v>71592026.659999996</v>
      </c>
      <c r="I11" s="19">
        <f t="shared" si="4"/>
        <v>3159401</v>
      </c>
      <c r="J11" s="23">
        <f t="shared" si="5"/>
        <v>4.6168051708217916E-2</v>
      </c>
      <c r="N11" s="21">
        <v>72758604.248000011</v>
      </c>
      <c r="O11" s="22">
        <v>241.6</v>
      </c>
      <c r="P11" s="2">
        <v>324605.20366436441</v>
      </c>
      <c r="Q11" s="25">
        <f t="shared" si="6"/>
        <v>78424617.205310434</v>
      </c>
      <c r="S11" s="19">
        <f t="shared" si="2"/>
        <v>5666012.9573104233</v>
      </c>
      <c r="T11" s="23">
        <f t="shared" si="3"/>
        <v>7.7874129333180164E-2</v>
      </c>
    </row>
    <row r="12" spans="1:20" x14ac:dyDescent="0.25">
      <c r="B12" s="15" t="s">
        <v>8</v>
      </c>
      <c r="D12" s="16">
        <v>128346398.52</v>
      </c>
      <c r="E12" s="24">
        <v>221.64</v>
      </c>
      <c r="F12" s="2">
        <v>604609</v>
      </c>
      <c r="G12" s="25">
        <f t="shared" si="0"/>
        <v>134005538.75999999</v>
      </c>
      <c r="I12" s="19">
        <f t="shared" si="4"/>
        <v>5659140.2399999946</v>
      </c>
      <c r="J12" s="23">
        <f t="shared" si="5"/>
        <v>4.4092707744488369E-2</v>
      </c>
      <c r="N12" s="21">
        <v>135966478.71239999</v>
      </c>
      <c r="O12" s="22">
        <v>236.64</v>
      </c>
      <c r="P12" s="2">
        <v>620175.681613978</v>
      </c>
      <c r="Q12" s="25">
        <f t="shared" si="6"/>
        <v>146758373.29713175</v>
      </c>
      <c r="S12" s="19">
        <f t="shared" si="2"/>
        <v>10791894.584731758</v>
      </c>
      <c r="T12" s="23">
        <f t="shared" si="3"/>
        <v>7.9371729612554454E-2</v>
      </c>
    </row>
    <row r="13" spans="1:20" x14ac:dyDescent="0.25">
      <c r="B13" s="15" t="s">
        <v>9</v>
      </c>
      <c r="D13" s="16">
        <v>66835734.336000003</v>
      </c>
      <c r="E13" s="24">
        <v>240.58</v>
      </c>
      <c r="F13" s="2">
        <v>289859.20000000001</v>
      </c>
      <c r="G13" s="25">
        <f t="shared" si="0"/>
        <v>69734326.33600001</v>
      </c>
      <c r="I13" s="19">
        <f t="shared" si="4"/>
        <v>2898592.0000000075</v>
      </c>
      <c r="J13" s="23">
        <f t="shared" si="5"/>
        <v>4.3368895827912368E-2</v>
      </c>
      <c r="N13" s="21">
        <v>70106575.770000011</v>
      </c>
      <c r="O13" s="22">
        <v>255.58</v>
      </c>
      <c r="P13" s="2">
        <v>294598.3150852457</v>
      </c>
      <c r="Q13" s="25">
        <f t="shared" si="6"/>
        <v>75293437.369487107</v>
      </c>
      <c r="S13" s="19">
        <f t="shared" si="2"/>
        <v>5186861.5994870961</v>
      </c>
      <c r="T13" s="23">
        <f t="shared" si="3"/>
        <v>7.3985379295998355E-2</v>
      </c>
    </row>
    <row r="14" spans="1:20" x14ac:dyDescent="0.25">
      <c r="B14" s="15" t="s">
        <v>10</v>
      </c>
      <c r="D14" s="16">
        <v>35426989.5</v>
      </c>
      <c r="E14" s="24">
        <v>215.24</v>
      </c>
      <c r="F14" s="2">
        <v>172612.5</v>
      </c>
      <c r="G14" s="25">
        <f t="shared" si="0"/>
        <v>37153114.5</v>
      </c>
      <c r="I14" s="19">
        <f t="shared" si="4"/>
        <v>1726125</v>
      </c>
      <c r="J14" s="23">
        <f t="shared" si="5"/>
        <v>4.8723445722081538E-2</v>
      </c>
      <c r="N14" s="21">
        <v>37682346.611999996</v>
      </c>
      <c r="O14" s="22">
        <v>230.24</v>
      </c>
      <c r="P14" s="2">
        <v>176988.87979432021</v>
      </c>
      <c r="Q14" s="25">
        <f t="shared" si="6"/>
        <v>40749919.683844283</v>
      </c>
      <c r="S14" s="19">
        <f t="shared" si="2"/>
        <v>3067573.0718442872</v>
      </c>
      <c r="T14" s="23">
        <f t="shared" si="3"/>
        <v>8.1406105183147393E-2</v>
      </c>
    </row>
    <row r="15" spans="1:20" x14ac:dyDescent="0.25">
      <c r="B15" s="15" t="s">
        <v>11</v>
      </c>
      <c r="D15" s="16">
        <v>55246934.079999998</v>
      </c>
      <c r="E15" s="24">
        <v>260.56</v>
      </c>
      <c r="F15" s="2">
        <v>222268</v>
      </c>
      <c r="G15" s="25">
        <f t="shared" si="0"/>
        <v>57914150.079999998</v>
      </c>
      <c r="I15" s="19">
        <f t="shared" si="4"/>
        <v>2667216</v>
      </c>
      <c r="J15" s="23">
        <f t="shared" si="5"/>
        <v>4.8278081750884994E-2</v>
      </c>
      <c r="N15" s="21">
        <v>58793081.494399995</v>
      </c>
      <c r="O15" s="22">
        <v>275.56</v>
      </c>
      <c r="P15" s="2">
        <v>227446.36992</v>
      </c>
      <c r="Q15" s="25">
        <f t="shared" si="6"/>
        <v>62675121.695155203</v>
      </c>
      <c r="S15" s="19">
        <f t="shared" si="2"/>
        <v>3882040.2007552087</v>
      </c>
      <c r="T15" s="23">
        <f t="shared" si="3"/>
        <v>6.6028860914952636E-2</v>
      </c>
    </row>
    <row r="16" spans="1:20" x14ac:dyDescent="0.25">
      <c r="B16" s="15" t="s">
        <v>12</v>
      </c>
      <c r="D16" s="16">
        <v>123134274.89280002</v>
      </c>
      <c r="E16" s="24">
        <v>198.63</v>
      </c>
      <c r="F16" s="2">
        <v>638133.68000000005</v>
      </c>
      <c r="G16" s="25">
        <f t="shared" si="0"/>
        <v>126752492.8584</v>
      </c>
      <c r="I16" s="19">
        <f t="shared" si="4"/>
        <v>3618217.9655999839</v>
      </c>
      <c r="J16" s="23">
        <f t="shared" si="5"/>
        <v>2.9384328358208922E-2</v>
      </c>
      <c r="N16" s="21">
        <v>128409911.23590001</v>
      </c>
      <c r="O16" s="22">
        <v>213.63</v>
      </c>
      <c r="P16" s="2">
        <v>653558.89082020277</v>
      </c>
      <c r="Q16" s="25">
        <f t="shared" si="6"/>
        <v>139619785.84591991</v>
      </c>
      <c r="S16" s="19">
        <f t="shared" si="2"/>
        <v>11209874.610019892</v>
      </c>
      <c r="T16" s="23">
        <f t="shared" si="3"/>
        <v>8.729758086528383E-2</v>
      </c>
    </row>
    <row r="17" spans="2:20" x14ac:dyDescent="0.25">
      <c r="B17" s="15" t="s">
        <v>13</v>
      </c>
      <c r="D17" s="16">
        <v>57652242.351399995</v>
      </c>
      <c r="E17" s="24">
        <v>257.25</v>
      </c>
      <c r="F17" s="2">
        <v>230157.86</v>
      </c>
      <c r="G17" s="25">
        <f t="shared" si="0"/>
        <v>59208109.484999999</v>
      </c>
      <c r="I17" s="19">
        <f t="shared" si="4"/>
        <v>1555867.133600004</v>
      </c>
      <c r="J17" s="23">
        <f t="shared" si="5"/>
        <v>2.6987105273663659E-2</v>
      </c>
      <c r="N17" s="21">
        <v>59939185.6875</v>
      </c>
      <c r="O17" s="22">
        <v>272.25</v>
      </c>
      <c r="P17" s="2">
        <v>235551.82799725977</v>
      </c>
      <c r="Q17" s="25">
        <f t="shared" si="6"/>
        <v>64128985.172253974</v>
      </c>
      <c r="S17" s="19">
        <f t="shared" si="2"/>
        <v>4189799.4847539738</v>
      </c>
      <c r="T17" s="23">
        <f t="shared" si="3"/>
        <v>6.9900840938980746E-2</v>
      </c>
    </row>
    <row r="18" spans="2:20" x14ac:dyDescent="0.25">
      <c r="B18" s="15" t="s">
        <v>14</v>
      </c>
      <c r="D18" s="16">
        <v>148765393.71000001</v>
      </c>
      <c r="E18" s="24">
        <v>208.3</v>
      </c>
      <c r="F18" s="2">
        <v>750203.7</v>
      </c>
      <c r="G18" s="25">
        <f t="shared" si="0"/>
        <v>156267430.71000001</v>
      </c>
      <c r="I18" s="19">
        <f t="shared" si="4"/>
        <v>7502037</v>
      </c>
      <c r="J18" s="23">
        <f t="shared" si="5"/>
        <v>5.0428643469490719E-2</v>
      </c>
      <c r="N18" s="21">
        <v>158880345.91</v>
      </c>
      <c r="O18" s="22">
        <v>223.3</v>
      </c>
      <c r="P18" s="2">
        <v>771102.17944742634</v>
      </c>
      <c r="Q18" s="25">
        <f t="shared" si="6"/>
        <v>172187116.67061031</v>
      </c>
      <c r="S18" s="19">
        <f t="shared" si="2"/>
        <v>13306770.760610312</v>
      </c>
      <c r="T18" s="23">
        <f t="shared" si="3"/>
        <v>8.3753410054558497E-2</v>
      </c>
    </row>
    <row r="19" spans="2:20" x14ac:dyDescent="0.25">
      <c r="B19" s="15" t="s">
        <v>15</v>
      </c>
      <c r="D19" s="16">
        <v>56042584.07</v>
      </c>
      <c r="E19" s="24">
        <v>272.95999999999998</v>
      </c>
      <c r="F19" s="2">
        <v>219319</v>
      </c>
      <c r="G19" s="25">
        <f t="shared" si="0"/>
        <v>59865314.239999995</v>
      </c>
      <c r="I19" s="19">
        <f t="shared" si="4"/>
        <v>3822730.1699999943</v>
      </c>
      <c r="J19" s="23">
        <f t="shared" si="5"/>
        <v>6.8211168942981182E-2</v>
      </c>
      <c r="N19" s="21">
        <v>60540609.091199987</v>
      </c>
      <c r="O19" s="22">
        <v>287.95999999999998</v>
      </c>
      <c r="P19" s="2">
        <v>223567.31375999996</v>
      </c>
      <c r="Q19" s="25">
        <f t="shared" si="6"/>
        <v>64378443.670329586</v>
      </c>
      <c r="S19" s="19">
        <f t="shared" si="2"/>
        <v>3837834.579129599</v>
      </c>
      <c r="T19" s="23">
        <f t="shared" si="3"/>
        <v>6.3392731535756086E-2</v>
      </c>
    </row>
    <row r="20" spans="2:20" x14ac:dyDescent="0.25">
      <c r="B20" s="15" t="s">
        <v>16</v>
      </c>
      <c r="D20" s="16">
        <v>138927823.30000001</v>
      </c>
      <c r="E20" s="24">
        <v>211.46</v>
      </c>
      <c r="F20" s="2">
        <v>689605</v>
      </c>
      <c r="G20" s="25">
        <f t="shared" si="0"/>
        <v>145823873.30000001</v>
      </c>
      <c r="I20" s="19">
        <f t="shared" si="4"/>
        <v>6896050</v>
      </c>
      <c r="J20" s="23">
        <f t="shared" si="5"/>
        <v>4.9637645190112156E-2</v>
      </c>
      <c r="N20" s="21">
        <v>147619143.32480001</v>
      </c>
      <c r="O20" s="22">
        <v>226.46</v>
      </c>
      <c r="P20" s="2">
        <v>705741.20830399042</v>
      </c>
      <c r="Q20" s="25">
        <f t="shared" si="6"/>
        <v>159822154.03252167</v>
      </c>
      <c r="S20" s="19">
        <f t="shared" si="2"/>
        <v>12203010.707721651</v>
      </c>
      <c r="T20" s="23">
        <f t="shared" si="3"/>
        <v>8.2665502812679925E-2</v>
      </c>
    </row>
    <row r="21" spans="2:20" x14ac:dyDescent="0.25">
      <c r="B21" s="15" t="s">
        <v>17</v>
      </c>
      <c r="D21" s="16">
        <v>84045400</v>
      </c>
      <c r="E21" s="24">
        <v>198</v>
      </c>
      <c r="F21" s="2">
        <v>447050</v>
      </c>
      <c r="G21" s="25">
        <f t="shared" si="0"/>
        <v>88515900</v>
      </c>
      <c r="I21" s="19">
        <f t="shared" si="4"/>
        <v>4470500</v>
      </c>
      <c r="J21" s="23">
        <f t="shared" si="5"/>
        <v>5.3191489361702038E-2</v>
      </c>
      <c r="N21" s="21">
        <v>89701920</v>
      </c>
      <c r="O21" s="22">
        <v>213</v>
      </c>
      <c r="P21" s="2">
        <v>458002.20882588311</v>
      </c>
      <c r="Q21" s="25">
        <f t="shared" si="6"/>
        <v>97554470.479913101</v>
      </c>
      <c r="S21" s="19">
        <f t="shared" si="2"/>
        <v>7852550.4799131006</v>
      </c>
      <c r="T21" s="23">
        <f t="shared" si="3"/>
        <v>8.7540495007387698E-2</v>
      </c>
    </row>
    <row r="22" spans="2:20" x14ac:dyDescent="0.25">
      <c r="B22" s="15" t="s">
        <v>18</v>
      </c>
      <c r="D22" s="16">
        <v>60448342.174999997</v>
      </c>
      <c r="E22" s="24">
        <v>228.22</v>
      </c>
      <c r="F22" s="2">
        <v>270692.5</v>
      </c>
      <c r="G22" s="25">
        <f t="shared" si="0"/>
        <v>61777442.350000001</v>
      </c>
      <c r="I22" s="19">
        <f t="shared" si="4"/>
        <v>1329100.1750000045</v>
      </c>
      <c r="J22" s="23">
        <f t="shared" si="5"/>
        <v>2.1987371814965906E-2</v>
      </c>
      <c r="N22" s="21">
        <v>62744524.600000001</v>
      </c>
      <c r="O22" s="22">
        <v>243.22</v>
      </c>
      <c r="P22" s="2">
        <v>277941.34573657968</v>
      </c>
      <c r="Q22" s="25">
        <f t="shared" si="6"/>
        <v>67600894.110050902</v>
      </c>
      <c r="S22" s="19">
        <f t="shared" si="2"/>
        <v>4856369.5100509003</v>
      </c>
      <c r="T22" s="23">
        <f t="shared" si="3"/>
        <v>7.7399096431290948E-2</v>
      </c>
    </row>
    <row r="23" spans="2:20" x14ac:dyDescent="0.25">
      <c r="B23" s="15" t="s">
        <v>19</v>
      </c>
      <c r="D23" s="16">
        <v>121863750.92600001</v>
      </c>
      <c r="E23" s="24">
        <v>203.15</v>
      </c>
      <c r="F23" s="2">
        <v>630928.04</v>
      </c>
      <c r="G23" s="25">
        <f t="shared" si="0"/>
        <v>128173031.32600001</v>
      </c>
      <c r="I23" s="19">
        <f t="shared" si="4"/>
        <v>6309280.3999999911</v>
      </c>
      <c r="J23" s="23">
        <f t="shared" si="5"/>
        <v>5.1773233238415761E-2</v>
      </c>
      <c r="N23" s="21">
        <v>130304982.90650001</v>
      </c>
      <c r="O23" s="22">
        <v>218.15</v>
      </c>
      <c r="P23" s="2">
        <v>648448.09811637411</v>
      </c>
      <c r="Q23" s="25">
        <f t="shared" si="6"/>
        <v>141458952.60408702</v>
      </c>
      <c r="S23" s="19">
        <f t="shared" si="2"/>
        <v>11153969.697587013</v>
      </c>
      <c r="T23" s="23">
        <f t="shared" si="3"/>
        <v>8.5598949854362116E-2</v>
      </c>
    </row>
    <row r="24" spans="2:20" x14ac:dyDescent="0.25">
      <c r="B24" s="15" t="s">
        <v>20</v>
      </c>
      <c r="D24" s="16">
        <v>88262839.664999992</v>
      </c>
      <c r="E24" s="24">
        <v>211.45</v>
      </c>
      <c r="F24" s="2">
        <v>438137.7</v>
      </c>
      <c r="G24" s="25">
        <f t="shared" si="0"/>
        <v>92644216.664999992</v>
      </c>
      <c r="I24" s="19">
        <f t="shared" si="4"/>
        <v>4381377</v>
      </c>
      <c r="J24" s="23">
        <f t="shared" si="5"/>
        <v>4.9640109208240357E-2</v>
      </c>
      <c r="N24" s="21">
        <v>93847166.287499994</v>
      </c>
      <c r="O24" s="22">
        <v>226.45</v>
      </c>
      <c r="P24" s="2">
        <v>448688.04484375118</v>
      </c>
      <c r="Q24" s="25">
        <f t="shared" si="6"/>
        <v>101605407.75486745</v>
      </c>
      <c r="S24" s="19">
        <f t="shared" si="2"/>
        <v>7758241.4673674554</v>
      </c>
      <c r="T24" s="23">
        <f t="shared" si="3"/>
        <v>8.2668894270074622E-2</v>
      </c>
    </row>
    <row r="25" spans="2:20" x14ac:dyDescent="0.25">
      <c r="B25" s="15" t="s">
        <v>21</v>
      </c>
      <c r="D25" s="16">
        <v>72062144.246399999</v>
      </c>
      <c r="E25" s="24">
        <v>233.23</v>
      </c>
      <c r="F25" s="2">
        <v>322815.68</v>
      </c>
      <c r="G25" s="25">
        <f t="shared" si="0"/>
        <v>75290301.046399996</v>
      </c>
      <c r="I25" s="19">
        <f t="shared" si="4"/>
        <v>3228156.799999997</v>
      </c>
      <c r="J25" s="23">
        <f t="shared" si="5"/>
        <v>4.4796846302020299E-2</v>
      </c>
      <c r="N25" s="21">
        <v>76828847.055099994</v>
      </c>
      <c r="O25" s="22">
        <v>248.23</v>
      </c>
      <c r="P25" s="2">
        <v>333020.46855590912</v>
      </c>
      <c r="Q25" s="25">
        <f t="shared" si="6"/>
        <v>82665670.909633324</v>
      </c>
      <c r="S25" s="19">
        <f t="shared" si="2"/>
        <v>5836823.8545333296</v>
      </c>
      <c r="T25" s="23">
        <f t="shared" si="3"/>
        <v>7.5971774642762613E-2</v>
      </c>
    </row>
    <row r="26" spans="2:20" x14ac:dyDescent="0.25">
      <c r="B26" s="15" t="s">
        <v>22</v>
      </c>
      <c r="D26" s="16">
        <v>55417760.749799997</v>
      </c>
      <c r="E26" s="24">
        <v>251.37</v>
      </c>
      <c r="F26" s="2">
        <v>229587.21</v>
      </c>
      <c r="G26" s="25">
        <f t="shared" si="0"/>
        <v>57711336.977700002</v>
      </c>
      <c r="I26" s="19">
        <f t="shared" si="4"/>
        <v>2293576.2279000059</v>
      </c>
      <c r="J26" s="23">
        <f t="shared" si="5"/>
        <v>4.1387024608501299E-2</v>
      </c>
      <c r="N26" s="21">
        <v>58571673.425999999</v>
      </c>
      <c r="O26" s="22">
        <v>266.37</v>
      </c>
      <c r="P26" s="2">
        <v>235561.98807627859</v>
      </c>
      <c r="Q26" s="25">
        <f t="shared" si="6"/>
        <v>62746646.763878331</v>
      </c>
      <c r="S26" s="19">
        <f t="shared" si="2"/>
        <v>4174973.3378783315</v>
      </c>
      <c r="T26" s="23">
        <f t="shared" si="3"/>
        <v>7.1279734616990886E-2</v>
      </c>
    </row>
    <row r="27" spans="2:20" x14ac:dyDescent="0.25">
      <c r="B27" s="15" t="s">
        <v>23</v>
      </c>
      <c r="D27" s="16">
        <v>74865088.370999992</v>
      </c>
      <c r="E27" s="24">
        <v>211.97</v>
      </c>
      <c r="F27" s="2">
        <v>370674.3</v>
      </c>
      <c r="G27" s="25">
        <f t="shared" si="0"/>
        <v>78571831.370999992</v>
      </c>
      <c r="I27" s="19">
        <f t="shared" si="4"/>
        <v>3706743</v>
      </c>
      <c r="J27" s="23">
        <f t="shared" si="5"/>
        <v>4.9512303807496272E-2</v>
      </c>
      <c r="N27" s="21">
        <v>79893398.610300004</v>
      </c>
      <c r="O27" s="22">
        <v>226.97</v>
      </c>
      <c r="P27" s="2">
        <v>381037.32550400117</v>
      </c>
      <c r="Q27" s="25">
        <f t="shared" si="6"/>
        <v>86484041.769643143</v>
      </c>
      <c r="S27" s="19">
        <f t="shared" si="2"/>
        <v>6590643.1593431383</v>
      </c>
      <c r="T27" s="23">
        <f t="shared" si="3"/>
        <v>8.2492962797723113E-2</v>
      </c>
    </row>
    <row r="28" spans="2:20" x14ac:dyDescent="0.25">
      <c r="B28" s="15" t="s">
        <v>24</v>
      </c>
      <c r="D28" s="16">
        <v>725202377.94556224</v>
      </c>
      <c r="E28" s="24">
        <v>252.13</v>
      </c>
      <c r="F28" s="2">
        <v>2995095.1057099998</v>
      </c>
      <c r="G28" s="25">
        <f t="shared" si="0"/>
        <v>755153329.00266218</v>
      </c>
      <c r="I28" s="19">
        <f t="shared" si="4"/>
        <v>29950951.057099938</v>
      </c>
      <c r="J28" s="23">
        <f t="shared" si="5"/>
        <v>4.1300128030396843E-2</v>
      </c>
      <c r="N28" s="21">
        <v>767054367.82299995</v>
      </c>
      <c r="O28" s="22">
        <v>267.13</v>
      </c>
      <c r="P28" s="2">
        <v>3075619.7945094886</v>
      </c>
      <c r="Q28" s="25">
        <f t="shared" si="6"/>
        <v>821590315.70731974</v>
      </c>
      <c r="S28" s="19">
        <f t="shared" si="2"/>
        <v>54535947.884319782</v>
      </c>
      <c r="T28" s="23">
        <f t="shared" si="3"/>
        <v>7.1097891064879626E-2</v>
      </c>
    </row>
    <row r="29" spans="2:20" x14ac:dyDescent="0.25">
      <c r="B29" s="15" t="s">
        <v>25</v>
      </c>
      <c r="D29" s="16">
        <v>74751556.283999994</v>
      </c>
      <c r="E29" s="24">
        <v>263.07</v>
      </c>
      <c r="F29" s="2">
        <v>295367.3</v>
      </c>
      <c r="G29" s="25">
        <f t="shared" si="0"/>
        <v>77702275.611000001</v>
      </c>
      <c r="I29" s="19">
        <f t="shared" si="4"/>
        <v>2950719.327000007</v>
      </c>
      <c r="J29" s="23">
        <f t="shared" si="5"/>
        <v>3.9473684210526327E-2</v>
      </c>
      <c r="N29" s="21">
        <v>78782335.803000003</v>
      </c>
      <c r="O29" s="22">
        <v>278.07</v>
      </c>
      <c r="P29" s="2">
        <v>302753.06746312208</v>
      </c>
      <c r="Q29" s="25">
        <f t="shared" si="6"/>
        <v>84186545.469470352</v>
      </c>
      <c r="S29" s="19">
        <f t="shared" si="2"/>
        <v>5404209.6664703488</v>
      </c>
      <c r="T29" s="23">
        <f t="shared" si="3"/>
        <v>6.8596717923975925E-2</v>
      </c>
    </row>
    <row r="30" spans="2:20" x14ac:dyDescent="0.25">
      <c r="B30" s="15" t="s">
        <v>26</v>
      </c>
      <c r="D30" s="16">
        <v>81029718.900000006</v>
      </c>
      <c r="E30" s="24">
        <v>290.61</v>
      </c>
      <c r="F30" s="2">
        <v>291369</v>
      </c>
      <c r="G30" s="25">
        <f t="shared" si="0"/>
        <v>84674745.090000004</v>
      </c>
      <c r="I30" s="19">
        <f t="shared" si="4"/>
        <v>3645026.1899999976</v>
      </c>
      <c r="J30" s="23">
        <f t="shared" si="5"/>
        <v>4.4983818770226502E-2</v>
      </c>
      <c r="N30" s="21">
        <v>84990106.343700022</v>
      </c>
      <c r="O30" s="22">
        <v>305.61</v>
      </c>
      <c r="P30" s="2">
        <v>294793.80336000002</v>
      </c>
      <c r="Q30" s="25">
        <f t="shared" si="6"/>
        <v>90091934.244849607</v>
      </c>
      <c r="S30" s="19">
        <f t="shared" si="2"/>
        <v>5101827.9011495858</v>
      </c>
      <c r="T30" s="23">
        <f t="shared" si="3"/>
        <v>6.0028491793124639E-2</v>
      </c>
    </row>
    <row r="31" spans="2:20" x14ac:dyDescent="0.25">
      <c r="B31" s="15" t="s">
        <v>27</v>
      </c>
      <c r="D31" s="16">
        <v>76980345.057600006</v>
      </c>
      <c r="E31" s="24">
        <v>265.77</v>
      </c>
      <c r="F31" s="2">
        <v>300974.88</v>
      </c>
      <c r="G31" s="25">
        <f t="shared" si="0"/>
        <v>79990093.857599989</v>
      </c>
      <c r="I31" s="19">
        <f t="shared" si="4"/>
        <v>3009748.7999999821</v>
      </c>
      <c r="J31" s="23">
        <f t="shared" si="5"/>
        <v>3.9097626774054595E-2</v>
      </c>
      <c r="N31" s="21">
        <v>80733960.168299988</v>
      </c>
      <c r="O31" s="22">
        <v>280.77</v>
      </c>
      <c r="P31" s="2">
        <v>307101.0656970907</v>
      </c>
      <c r="Q31" s="25">
        <f t="shared" si="6"/>
        <v>86224766.215772152</v>
      </c>
      <c r="S31" s="19">
        <f t="shared" si="2"/>
        <v>5490806.047472164</v>
      </c>
      <c r="T31" s="23">
        <f t="shared" si="3"/>
        <v>6.8011107544159843E-2</v>
      </c>
    </row>
    <row r="32" spans="2:20" x14ac:dyDescent="0.25">
      <c r="B32" s="15" t="s">
        <v>28</v>
      </c>
      <c r="D32" s="16">
        <v>60130904.688000001</v>
      </c>
      <c r="E32" s="24">
        <v>255.04</v>
      </c>
      <c r="F32" s="2">
        <v>245392.2</v>
      </c>
      <c r="G32" s="25">
        <f t="shared" si="0"/>
        <v>62584826.688000001</v>
      </c>
      <c r="I32" s="19">
        <f t="shared" si="4"/>
        <v>2453922</v>
      </c>
      <c r="J32" s="23">
        <f t="shared" si="5"/>
        <v>4.0809663728370804E-2</v>
      </c>
      <c r="N32" s="21">
        <v>63700848.572800003</v>
      </c>
      <c r="O32" s="22">
        <v>270.03999999999996</v>
      </c>
      <c r="P32" s="2">
        <v>252503.81369013287</v>
      </c>
      <c r="Q32" s="25">
        <f t="shared" si="6"/>
        <v>68186129.848883465</v>
      </c>
      <c r="S32" s="19">
        <f t="shared" si="2"/>
        <v>4485281.2760834619</v>
      </c>
      <c r="T32" s="23">
        <f t="shared" si="3"/>
        <v>7.0411640921195895E-2</v>
      </c>
    </row>
    <row r="33" spans="2:20" x14ac:dyDescent="0.25">
      <c r="B33" s="15" t="s">
        <v>29</v>
      </c>
      <c r="D33" s="16">
        <v>52768895.542300008</v>
      </c>
      <c r="E33" s="24">
        <v>137</v>
      </c>
      <c r="F33" s="2">
        <v>392830.31</v>
      </c>
      <c r="G33" s="25">
        <f t="shared" si="0"/>
        <v>53817752.469999999</v>
      </c>
      <c r="I33" s="19">
        <f t="shared" si="4"/>
        <v>1048856.9276999906</v>
      </c>
      <c r="J33" s="23">
        <f t="shared" si="5"/>
        <v>1.9876423732598569E-2</v>
      </c>
      <c r="N33" s="21">
        <v>54651464.600000001</v>
      </c>
      <c r="O33" s="22">
        <v>152</v>
      </c>
      <c r="P33" s="2">
        <v>403285.17909134785</v>
      </c>
      <c r="Q33" s="25">
        <f t="shared" si="6"/>
        <v>61299347.221884876</v>
      </c>
      <c r="S33" s="19">
        <f t="shared" si="2"/>
        <v>6647882.621884875</v>
      </c>
      <c r="T33" s="23">
        <f t="shared" si="3"/>
        <v>0.12164143578843589</v>
      </c>
    </row>
    <row r="34" spans="2:20" x14ac:dyDescent="0.25">
      <c r="B34" s="15" t="s">
        <v>30</v>
      </c>
      <c r="D34" s="16">
        <v>69517873.941300005</v>
      </c>
      <c r="E34" s="24">
        <v>229.32</v>
      </c>
      <c r="F34" s="2">
        <v>316955.61</v>
      </c>
      <c r="G34" s="25">
        <f t="shared" si="0"/>
        <v>72684260.485199988</v>
      </c>
      <c r="I34" s="19">
        <f t="shared" si="4"/>
        <v>3166386.5438999832</v>
      </c>
      <c r="J34" s="23">
        <f t="shared" si="5"/>
        <v>4.5547804677882331E-2</v>
      </c>
      <c r="N34" s="21">
        <v>73492496.53199999</v>
      </c>
      <c r="O34" s="22">
        <v>244.32</v>
      </c>
      <c r="P34" s="2">
        <v>323990.36218598776</v>
      </c>
      <c r="Q34" s="25">
        <f t="shared" si="6"/>
        <v>79157325.289280534</v>
      </c>
      <c r="S34" s="19">
        <f t="shared" si="2"/>
        <v>5664828.7572805434</v>
      </c>
      <c r="T34" s="23">
        <f t="shared" si="3"/>
        <v>7.708036907977367E-2</v>
      </c>
    </row>
    <row r="35" spans="2:20" x14ac:dyDescent="0.25">
      <c r="B35" s="15" t="s">
        <v>31</v>
      </c>
      <c r="D35" s="16">
        <v>126490218.71999998</v>
      </c>
      <c r="E35" s="24">
        <v>272.72000000000003</v>
      </c>
      <c r="F35" s="2">
        <v>491186</v>
      </c>
      <c r="G35" s="25">
        <f t="shared" si="0"/>
        <v>133956245.92000002</v>
      </c>
      <c r="I35" s="19">
        <f t="shared" si="4"/>
        <v>7466027.2000000328</v>
      </c>
      <c r="J35" s="23">
        <f t="shared" si="5"/>
        <v>5.9024541783162743E-2</v>
      </c>
      <c r="N35" s="21">
        <v>135905032.13280001</v>
      </c>
      <c r="O35" s="22">
        <v>287.72000000000003</v>
      </c>
      <c r="P35" s="2">
        <v>502318.39392000006</v>
      </c>
      <c r="Q35" s="25">
        <f t="shared" si="6"/>
        <v>144527048.29866242</v>
      </c>
      <c r="S35" s="19">
        <f t="shared" si="2"/>
        <v>8622016.1658624113</v>
      </c>
      <c r="T35" s="23">
        <f t="shared" si="3"/>
        <v>6.3441478439425047E-2</v>
      </c>
    </row>
    <row r="36" spans="2:20" x14ac:dyDescent="0.25">
      <c r="B36" s="15" t="s">
        <v>32</v>
      </c>
      <c r="D36" s="16">
        <v>69098035.528799996</v>
      </c>
      <c r="E36" s="24">
        <v>198.04</v>
      </c>
      <c r="F36" s="2">
        <v>355881.93</v>
      </c>
      <c r="G36" s="25">
        <f t="shared" si="0"/>
        <v>70478857.417199999</v>
      </c>
      <c r="I36" s="19">
        <f t="shared" si="4"/>
        <v>1380821.8884000033</v>
      </c>
      <c r="J36" s="23">
        <f t="shared" si="5"/>
        <v>1.9983518747424878E-2</v>
      </c>
      <c r="N36" s="21">
        <v>71449940.615999997</v>
      </c>
      <c r="O36" s="22">
        <v>213.04</v>
      </c>
      <c r="P36" s="2">
        <v>364737.13162663294</v>
      </c>
      <c r="Q36" s="25">
        <f t="shared" si="6"/>
        <v>77703598.521737874</v>
      </c>
      <c r="S36" s="19">
        <f t="shared" si="2"/>
        <v>6253657.9057378769</v>
      </c>
      <c r="T36" s="23">
        <f t="shared" si="3"/>
        <v>8.7525025938754553E-2</v>
      </c>
    </row>
    <row r="37" spans="2:20" x14ac:dyDescent="0.25">
      <c r="B37" s="15" t="s">
        <v>33</v>
      </c>
      <c r="D37" s="16">
        <v>75055414.608799994</v>
      </c>
      <c r="E37" s="24">
        <v>225.09</v>
      </c>
      <c r="F37" s="2">
        <v>346580.23</v>
      </c>
      <c r="G37" s="25">
        <f t="shared" si="0"/>
        <v>78011743.970699996</v>
      </c>
      <c r="I37" s="19">
        <f t="shared" si="4"/>
        <v>2956329.3619000018</v>
      </c>
      <c r="J37" s="23">
        <f t="shared" si="5"/>
        <v>3.9388622090875458E-2</v>
      </c>
      <c r="N37" s="21">
        <v>79411887.05399999</v>
      </c>
      <c r="O37" s="22">
        <v>240.09</v>
      </c>
      <c r="P37" s="2">
        <v>356664.87302467076</v>
      </c>
      <c r="Q37" s="25">
        <f t="shared" si="6"/>
        <v>85631669.364493206</v>
      </c>
      <c r="S37" s="19">
        <f t="shared" si="2"/>
        <v>6219782.3104932159</v>
      </c>
      <c r="T37" s="23">
        <f t="shared" si="3"/>
        <v>7.8323063979877094E-2</v>
      </c>
    </row>
    <row r="38" spans="2:20" x14ac:dyDescent="0.25">
      <c r="B38" s="15" t="s">
        <v>34</v>
      </c>
      <c r="D38" s="16">
        <v>53261185.240799993</v>
      </c>
      <c r="E38" s="24">
        <v>222.75</v>
      </c>
      <c r="F38" s="2">
        <v>250334.58</v>
      </c>
      <c r="G38" s="25">
        <f t="shared" si="0"/>
        <v>55762027.695</v>
      </c>
      <c r="I38" s="19">
        <f t="shared" si="4"/>
        <v>2500842.454200007</v>
      </c>
      <c r="J38" s="23">
        <f t="shared" si="5"/>
        <v>4.695431472081224E-2</v>
      </c>
      <c r="N38" s="21">
        <v>56661763.949999996</v>
      </c>
      <c r="O38" s="22">
        <v>237.75</v>
      </c>
      <c r="P38" s="2">
        <v>257159.99087814195</v>
      </c>
      <c r="Q38" s="25">
        <f t="shared" si="6"/>
        <v>61139787.83127825</v>
      </c>
      <c r="S38" s="19">
        <f t="shared" si="2"/>
        <v>4478023.8812782541</v>
      </c>
      <c r="T38" s="23">
        <f t="shared" si="3"/>
        <v>7.9030788473683833E-2</v>
      </c>
    </row>
    <row r="39" spans="2:20" x14ac:dyDescent="0.25">
      <c r="B39" s="15" t="s">
        <v>35</v>
      </c>
      <c r="D39" s="16">
        <v>130543615.72499999</v>
      </c>
      <c r="E39" s="24">
        <v>270.57</v>
      </c>
      <c r="F39" s="2">
        <v>500992.5</v>
      </c>
      <c r="G39" s="25">
        <f t="shared" si="0"/>
        <v>135553540.72499999</v>
      </c>
      <c r="I39" s="19">
        <f>G39-D39</f>
        <v>5009925</v>
      </c>
      <c r="J39" s="23">
        <f t="shared" si="5"/>
        <v>3.8377403384886932E-2</v>
      </c>
      <c r="N39" s="21">
        <v>136991750.14859998</v>
      </c>
      <c r="O39" s="22">
        <v>285.57</v>
      </c>
      <c r="P39" s="2">
        <v>511853.64026613778</v>
      </c>
      <c r="Q39" s="25">
        <f t="shared" si="6"/>
        <v>146170044.05080095</v>
      </c>
      <c r="S39" s="19">
        <f t="shared" si="2"/>
        <v>9178293.9022009671</v>
      </c>
      <c r="T39" s="23">
        <f t="shared" si="3"/>
        <v>6.6998880532914917E-2</v>
      </c>
    </row>
    <row r="40" spans="2:20" x14ac:dyDescent="0.25">
      <c r="B40" s="15" t="s">
        <v>36</v>
      </c>
      <c r="D40" s="16">
        <v>118308460.59199999</v>
      </c>
      <c r="E40" s="24">
        <v>199.91</v>
      </c>
      <c r="F40" s="2">
        <v>622971.19999999995</v>
      </c>
      <c r="G40" s="25">
        <f t="shared" si="0"/>
        <v>124538172.59199999</v>
      </c>
      <c r="I40" s="19">
        <f t="shared" si="4"/>
        <v>6229712</v>
      </c>
      <c r="J40" s="23">
        <f t="shared" si="5"/>
        <v>5.2656521510189069E-2</v>
      </c>
      <c r="N40" s="21">
        <v>125935163.663</v>
      </c>
      <c r="O40" s="22">
        <v>214.91</v>
      </c>
      <c r="P40" s="2">
        <v>636859.33001590846</v>
      </c>
      <c r="Q40" s="25">
        <f t="shared" si="6"/>
        <v>136867438.6137189</v>
      </c>
      <c r="S40" s="19">
        <f t="shared" si="2"/>
        <v>10932274.950718895</v>
      </c>
      <c r="T40" s="23">
        <f t="shared" si="3"/>
        <v>8.680875644846453E-2</v>
      </c>
    </row>
    <row r="41" spans="2:20" x14ac:dyDescent="0.25">
      <c r="B41" s="15" t="s">
        <v>37</v>
      </c>
      <c r="D41" s="16">
        <v>186558099.3396</v>
      </c>
      <c r="E41" s="24">
        <v>216.28</v>
      </c>
      <c r="F41" s="2">
        <v>904392.57</v>
      </c>
      <c r="G41" s="25">
        <f t="shared" si="0"/>
        <v>195602025.03959998</v>
      </c>
      <c r="I41" s="19">
        <f t="shared" si="4"/>
        <v>9043925.6999999881</v>
      </c>
      <c r="J41" s="23">
        <f t="shared" si="5"/>
        <v>4.8477797168896553E-2</v>
      </c>
      <c r="N41" s="21">
        <v>198840035.10599998</v>
      </c>
      <c r="O41" s="22">
        <v>231.28</v>
      </c>
      <c r="P41" s="2">
        <v>929433.86856544402</v>
      </c>
      <c r="Q41" s="25">
        <f t="shared" si="6"/>
        <v>214959465.12181589</v>
      </c>
      <c r="S41" s="19">
        <f t="shared" si="2"/>
        <v>16119430.015815914</v>
      </c>
      <c r="T41" s="23">
        <f t="shared" si="3"/>
        <v>8.1067326342115997E-2</v>
      </c>
    </row>
    <row r="42" spans="2:20" x14ac:dyDescent="0.25">
      <c r="B42" s="15" t="s">
        <v>38</v>
      </c>
      <c r="D42" s="16">
        <v>47277724.1074</v>
      </c>
      <c r="E42" s="24">
        <v>237.97</v>
      </c>
      <c r="F42" s="2">
        <v>207376.63</v>
      </c>
      <c r="G42" s="25">
        <f t="shared" si="0"/>
        <v>49349416.641100004</v>
      </c>
      <c r="I42" s="19">
        <f t="shared" si="4"/>
        <v>2071692.5337000042</v>
      </c>
      <c r="J42" s="23">
        <f t="shared" si="5"/>
        <v>4.3819633301166894E-2</v>
      </c>
      <c r="N42" s="21">
        <v>50126491.018200003</v>
      </c>
      <c r="O42" s="22">
        <v>252.97</v>
      </c>
      <c r="P42" s="2">
        <v>212949.25117348181</v>
      </c>
      <c r="Q42" s="25">
        <f t="shared" si="6"/>
        <v>53869772.069355696</v>
      </c>
      <c r="S42" s="19">
        <f t="shared" si="2"/>
        <v>3743281.0511556938</v>
      </c>
      <c r="T42" s="23">
        <f t="shared" si="3"/>
        <v>7.4676702380714666E-2</v>
      </c>
    </row>
    <row r="43" spans="2:20" x14ac:dyDescent="0.25">
      <c r="B43" s="15" t="s">
        <v>39</v>
      </c>
      <c r="D43" s="16">
        <v>95426800.700399995</v>
      </c>
      <c r="E43" s="24">
        <v>225.2</v>
      </c>
      <c r="F43" s="2">
        <v>440444.94</v>
      </c>
      <c r="G43" s="25">
        <f t="shared" si="0"/>
        <v>99188200.487999991</v>
      </c>
      <c r="I43" s="19">
        <f t="shared" si="4"/>
        <v>3761399.7875999957</v>
      </c>
      <c r="J43" s="23">
        <f t="shared" si="5"/>
        <v>3.9416597433767242E-2</v>
      </c>
      <c r="N43" s="21">
        <v>100910613.412</v>
      </c>
      <c r="O43" s="22">
        <v>240.2</v>
      </c>
      <c r="P43" s="2">
        <v>453001.33705655392</v>
      </c>
      <c r="Q43" s="25">
        <f t="shared" si="6"/>
        <v>108810921.16098425</v>
      </c>
      <c r="S43" s="19">
        <f t="shared" si="2"/>
        <v>7900307.7489842474</v>
      </c>
      <c r="T43" s="23">
        <f t="shared" si="3"/>
        <v>7.8290156821549717E-2</v>
      </c>
    </row>
    <row r="44" spans="2:20" x14ac:dyDescent="0.25">
      <c r="B44" s="15" t="s">
        <v>40</v>
      </c>
      <c r="D44" s="16">
        <v>108786462.10200001</v>
      </c>
      <c r="E44" s="24">
        <v>162.55000000000001</v>
      </c>
      <c r="F44" s="2">
        <v>713120.04</v>
      </c>
      <c r="G44" s="25">
        <f t="shared" si="0"/>
        <v>115917662.50200002</v>
      </c>
      <c r="I44" s="19">
        <f t="shared" si="4"/>
        <v>7131200.400000006</v>
      </c>
      <c r="J44" s="23">
        <f t="shared" si="5"/>
        <v>6.555227794165841E-2</v>
      </c>
      <c r="N44" s="21">
        <v>116996537.73650001</v>
      </c>
      <c r="O44" s="22">
        <v>177.55</v>
      </c>
      <c r="P44" s="2">
        <v>727640.82897404023</v>
      </c>
      <c r="Q44" s="25">
        <f t="shared" si="6"/>
        <v>129192629.18434085</v>
      </c>
      <c r="S44" s="19">
        <f t="shared" si="2"/>
        <v>12196091.44784084</v>
      </c>
      <c r="T44" s="23">
        <f t="shared" si="3"/>
        <v>0.10424318260860765</v>
      </c>
    </row>
    <row r="45" spans="2:20" x14ac:dyDescent="0.25">
      <c r="B45" s="15" t="s">
        <v>41</v>
      </c>
      <c r="D45" s="16">
        <v>122018256.792</v>
      </c>
      <c r="E45" s="24">
        <v>196.28</v>
      </c>
      <c r="F45" s="2">
        <v>652678.56000000006</v>
      </c>
      <c r="G45" s="25">
        <f t="shared" si="0"/>
        <v>128107747.75680001</v>
      </c>
      <c r="I45" s="19">
        <f t="shared" si="4"/>
        <v>6089490.9648000151</v>
      </c>
      <c r="J45" s="23">
        <f t="shared" si="5"/>
        <v>4.9906392083444828E-2</v>
      </c>
      <c r="N45" s="21">
        <v>130025212.96519999</v>
      </c>
      <c r="O45" s="22">
        <v>211.28</v>
      </c>
      <c r="P45" s="2">
        <v>669703.46868131508</v>
      </c>
      <c r="Q45" s="25">
        <f t="shared" si="6"/>
        <v>141494948.86298826</v>
      </c>
      <c r="S45" s="19">
        <f t="shared" si="2"/>
        <v>11469735.897788271</v>
      </c>
      <c r="T45" s="23">
        <f t="shared" si="3"/>
        <v>8.8211629392662694E-2</v>
      </c>
    </row>
    <row r="46" spans="2:20" x14ac:dyDescent="0.25">
      <c r="B46" s="3" t="s">
        <v>42</v>
      </c>
      <c r="D46" s="26">
        <v>53742617.150000006</v>
      </c>
      <c r="E46" s="27">
        <v>216.27</v>
      </c>
      <c r="F46" s="28">
        <v>260545</v>
      </c>
      <c r="G46" s="29">
        <f t="shared" si="0"/>
        <v>56348067.150000006</v>
      </c>
      <c r="I46" s="30">
        <f t="shared" si="4"/>
        <v>2605450</v>
      </c>
      <c r="J46" s="31">
        <f t="shared" si="5"/>
        <v>4.848014737964812E-2</v>
      </c>
      <c r="N46" s="26">
        <v>57055181.379300006</v>
      </c>
      <c r="O46" s="27">
        <v>231.27</v>
      </c>
      <c r="P46" s="28">
        <v>266704.18713688583</v>
      </c>
      <c r="Q46" s="29">
        <f t="shared" si="6"/>
        <v>61680677.359147586</v>
      </c>
      <c r="S46" s="19">
        <f t="shared" si="2"/>
        <v>4625495.9798475802</v>
      </c>
      <c r="T46" s="23">
        <f t="shared" si="3"/>
        <v>8.1070568316968572E-2</v>
      </c>
    </row>
    <row r="47" spans="2:20" x14ac:dyDescent="0.25">
      <c r="J47" s="32"/>
    </row>
    <row r="48" spans="2:20" x14ac:dyDescent="0.25">
      <c r="B48" s="33" t="s">
        <v>57</v>
      </c>
      <c r="D48" s="34">
        <f>SUM(D4:D46)</f>
        <v>4149480897.2233624</v>
      </c>
      <c r="E48" s="35">
        <f>G48/F48</f>
        <v>225.90043929042992</v>
      </c>
      <c r="F48" s="36">
        <f>SUM(F9:F46,F4:F7)</f>
        <v>19188092.885710001</v>
      </c>
      <c r="G48" s="37">
        <f>SUM(G4:G46)</f>
        <v>4334598612.027462</v>
      </c>
      <c r="I48" s="38">
        <f>SUM(I4:I46)</f>
        <v>185117714.80409992</v>
      </c>
      <c r="J48" s="39">
        <f>G48/D48-1</f>
        <v>4.4612258590700282E-2</v>
      </c>
      <c r="N48" s="34">
        <f>SUM(N4:N46)</f>
        <v>4396518352.0576</v>
      </c>
      <c r="O48" s="35">
        <f>Q48/P48</f>
        <v>240.88557710346203</v>
      </c>
      <c r="P48" s="36">
        <f>SUM(P9:P46,P4:P7)</f>
        <v>19672213.389185108</v>
      </c>
      <c r="Q48" s="37">
        <f>SUM(Q4:Q46)</f>
        <v>4738752475.1563072</v>
      </c>
      <c r="S48" s="38">
        <f>SUM(S4:S46)</f>
        <v>342234123.09870684</v>
      </c>
      <c r="T48" s="39">
        <f>Q48/N48-1</f>
        <v>7.7842077683706101E-2</v>
      </c>
    </row>
    <row r="53" spans="4:4" x14ac:dyDescent="0.25">
      <c r="D53" s="1"/>
    </row>
  </sheetData>
  <mergeCells count="1">
    <mergeCell ref="I2:J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ce0cc3b-3aec-4072-8a0e-a30939b68268" xsi:nil="true"/>
    <lcf76f155ced4ddcb4097134ff3c332f xmlns="53377f48-a0f5-4561-b5a0-7901995e37c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75E9AFC4317446AE8B7C4097E47C60" ma:contentTypeVersion="14" ma:contentTypeDescription="Create a new document." ma:contentTypeScope="" ma:versionID="b16cd7168d69c42a34104a5fe6243f8e">
  <xsd:schema xmlns:xsd="http://www.w3.org/2001/XMLSchema" xmlns:xs="http://www.w3.org/2001/XMLSchema" xmlns:p="http://schemas.microsoft.com/office/2006/metadata/properties" xmlns:ns2="53377f48-a0f5-4561-b5a0-7901995e37c6" xmlns:ns3="4ce0cc3b-3aec-4072-8a0e-a30939b68268" targetNamespace="http://schemas.microsoft.com/office/2006/metadata/properties" ma:root="true" ma:fieldsID="138841c957cb5beb9d8b1aac5e9ce37f" ns2:_="" ns3:_="">
    <xsd:import namespace="53377f48-a0f5-4561-b5a0-7901995e37c6"/>
    <xsd:import namespace="4ce0cc3b-3aec-4072-8a0e-a30939b682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377f48-a0f5-4561-b5a0-7901995e37c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7b6b569b-509a-467d-b105-d97728d3fc1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e0cc3b-3aec-4072-8a0e-a30939b6826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6bc5833d-f9f9-46ef-aa6d-56ee3645112b}" ma:internalName="TaxCatchAll" ma:showField="CatchAllData" ma:web="4ce0cc3b-3aec-4072-8a0e-a30939b682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A70CF-F23A-4F2F-8457-DDEBCB8268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AB3A84-EDC4-4CE6-A81C-2C47EB140B26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8fe6497e-adc3-426d-8266-52111375eab5"/>
    <ds:schemaRef ds:uri="http://purl.org/dc/terms/"/>
    <ds:schemaRef ds:uri="http://schemas.microsoft.com/office/infopath/2007/PartnerControls"/>
    <ds:schemaRef ds:uri="3e6df7b6-8093-4aa8-9ce4-1211b4a7069d"/>
    <ds:schemaRef ds:uri="http://www.w3.org/XML/1998/namespace"/>
    <ds:schemaRef ds:uri="http://purl.org/dc/dcmitype/"/>
    <ds:schemaRef ds:uri="4ce0cc3b-3aec-4072-8a0e-a30939b68268"/>
    <ds:schemaRef ds:uri="53377f48-a0f5-4561-b5a0-7901995e37c6"/>
  </ds:schemaRefs>
</ds:datastoreItem>
</file>

<file path=customXml/itemProps3.xml><?xml version="1.0" encoding="utf-8"?>
<ds:datastoreItem xmlns:ds="http://schemas.openxmlformats.org/officeDocument/2006/customXml" ds:itemID="{B309D280-C0AC-434D-B8D5-B7BC3F1BDA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377f48-a0f5-4561-b5a0-7901995e37c6"/>
    <ds:schemaRef ds:uri="4ce0cc3b-3aec-4072-8a0e-a30939b682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7d396678-c698-4451-b9ab-bac3c3310917}" enabled="1" method="Privileged" siteId="{b524f606-f77a-4aa2-8da2-fe70343b0cc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Results</vt:lpstr>
      <vt:lpstr>Council Tax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Christopher Rae</dc:creator>
  <cp:lastModifiedBy>Christopher Rae</cp:lastModifiedBy>
  <dcterms:created xsi:type="dcterms:W3CDTF">2020-10-12T11:49:00Z</dcterms:created>
  <dcterms:modified xsi:type="dcterms:W3CDTF">2026-03-05T14:02:33Z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0x0101002975E9AFC4317446AE8B7C4097E47C60</vt:lpwstr>
  </property>
  <property fmtid="{D5CDD505-2E9C-101B-9397-08002B2CF9AE}" pid="3" name="Order">
    <vt:r8>100</vt:r8>
  </property>
  <property fmtid="{D5CDD505-2E9C-101B-9397-08002B2CF9AE}" pid="4" name="MediaServiceImageTags">
    <vt:lpwstr/>
  </property>
</Properties>
</file>